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44AB4A92-A6B5-46C5-AF17-63768755911B}" xr6:coauthVersionLast="47" xr6:coauthVersionMax="47" xr10:uidLastSave="{00000000-0000-0000-0000-000000000000}"/>
  <bookViews>
    <workbookView xWindow="3465" yWindow="3465" windowWidth="21600" windowHeight="11505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G40" i="2"/>
  <c r="H40" i="2" s="1"/>
  <c r="G24" i="2"/>
  <c r="H54" i="2"/>
  <c r="H55" i="2"/>
  <c r="H53" i="2"/>
  <c r="F56" i="2"/>
  <c r="G56" i="2"/>
  <c r="E56" i="2"/>
  <c r="H47" i="2"/>
  <c r="H48" i="2"/>
  <c r="H49" i="2"/>
  <c r="H50" i="2"/>
  <c r="H46" i="2"/>
  <c r="F51" i="2"/>
  <c r="G51" i="2"/>
  <c r="E51" i="2"/>
  <c r="E44" i="2"/>
  <c r="H38" i="2"/>
  <c r="H39" i="2"/>
  <c r="H42" i="2"/>
  <c r="H31" i="2"/>
  <c r="H33" i="2"/>
  <c r="H27" i="2"/>
  <c r="H21" i="2"/>
  <c r="H22" i="2" s="1"/>
  <c r="F22" i="2"/>
  <c r="G22" i="2"/>
  <c r="E22" i="2"/>
  <c r="G19" i="2"/>
  <c r="H15" i="2"/>
  <c r="H16" i="2"/>
  <c r="H17" i="2"/>
  <c r="H18" i="2"/>
  <c r="H14" i="2"/>
  <c r="F19" i="2"/>
  <c r="E19" i="2"/>
  <c r="G35" i="2"/>
  <c r="H35" i="2" s="1"/>
  <c r="G41" i="2"/>
  <c r="H41" i="2" s="1"/>
  <c r="G32" i="2"/>
  <c r="H32" i="2" s="1"/>
  <c r="G43" i="2"/>
  <c r="H43" i="2" s="1"/>
  <c r="G37" i="2"/>
  <c r="H37" i="2" s="1"/>
  <c r="G30" i="2"/>
  <c r="H30" i="2" s="1"/>
  <c r="G29" i="2"/>
  <c r="H29" i="2" s="1"/>
  <c r="G26" i="2"/>
  <c r="H26" i="2" s="1"/>
  <c r="E57" i="2" l="1"/>
  <c r="F57" i="2"/>
  <c r="H56" i="2"/>
  <c r="H51" i="2"/>
  <c r="H19" i="2"/>
  <c r="G28" i="2" l="1"/>
  <c r="H28" i="2" l="1"/>
  <c r="G44" i="2"/>
  <c r="G57" i="2" s="1"/>
  <c r="H24" i="2"/>
  <c r="H44" i="2" l="1"/>
  <c r="H57" i="2" s="1"/>
</calcChain>
</file>

<file path=xl/sharedStrings.xml><?xml version="1.0" encoding="utf-8"?>
<sst xmlns="http://schemas.openxmlformats.org/spreadsheetml/2006/main" count="75" uniqueCount="60">
  <si>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</si>
  <si>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</si>
  <si>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</si>
  <si>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</si>
  <si>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</si>
  <si>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</si>
  <si>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</si>
  <si>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</si>
  <si>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</si>
  <si>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</si>
  <si>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</si>
  <si>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</si>
  <si>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</si>
  <si>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</si>
  <si>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</si>
  <si>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</si>
  <si>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</si>
  <si>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</si>
  <si>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</si>
  <si>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</si>
  <si>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</si>
  <si>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</si>
  <si>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</si>
  <si>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</si>
  <si>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</si>
  <si>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</si>
  <si>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</si>
  <si>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</si>
  <si>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</si>
  <si>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</si>
  <si>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</si>
  <si>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</si>
  <si>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</si>
  <si>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</si>
  <si>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</si>
  <si>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</si>
  <si>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</si>
  <si>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</si>
  <si>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</si>
  <si>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</si>
  <si>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</si>
  <si>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</si>
  <si>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Տրանսպորտի բնագավառում իրականացվող աշխատանքների պատասխանատու</t>
  </si>
  <si>
    <t>1. Աշխատողների քանակը` 33</t>
  </si>
  <si>
    <t>Վարչական իրավախախտումների գծով իրականացվող աշխատանքների պատասխանատու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</si>
  <si>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2022 ԹՎԱԿԱՆԻ  ԱՇԽԱՏՈՂՆԵՐԻ  ՔԱՆԱԿԸ, ՀԱՍՏԻՔԱՑՈՒՑԱԿԸ ԵՎ ՊԱՇՏՈՆԱՅԻՆ ԴՐՈՒՅՔԱՉԱՓԵՐԸ</t>
    </r>
  </si>
  <si>
    <t>Պաշտոնի
ծածկագիրը</t>
  </si>
  <si>
    <t>Հաստի-քային միավորը</t>
  </si>
  <si>
    <t>Պաշտոնային դրույքաչափը, ՀՀ դրամ</t>
  </si>
  <si>
    <t>Հավելա-վճարը</t>
  </si>
  <si>
    <t>ՀԱՄԱՅՆՔԱՅԻՆ ՔԱՂԱՔԱԿԱՆ ԵՎ ՀԱՅԵՑՈՂԱԿԱՆ ՊԱՇՏՈՆՆԵՐ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</si>
  <si>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</si>
  <si>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</si>
  <si>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</si>
  <si>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</si>
  <si>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</si>
  <si>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</si>
  <si>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</si>
  <si>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2021 թվականի դեկտեմբերի 27 - ի N  ____ - Ա որոշման</t>
  </si>
  <si>
    <t>Հավելված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</si>
</sst>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b/>
      <sz val="9"/>
      <color theme="1"/>
      <name val="GHEA Mariam"/>
      <family val="3"/>
    </font>
    <font>
      <sz val="1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1"/>
  <sheetViews>
    <sheetView tabSelected="1" workbookViewId="0">
      <selection activeCell="B7" sqref="B7:H8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H2" s="14" t="s">
        <v>59</v>
      </c>
    </row>
    <row r="3" spans="2:8" x14ac:dyDescent="0.25">
      <c r="H3" s="24" t="s">
        <v>12</v>
      </c>
    </row>
    <row r="4" spans="2:8" x14ac:dyDescent="0.25">
      <c r="E4" s="30" t="s">
        <v>58</v>
      </c>
      <c r="F4" s="30"/>
      <c r="G4" s="30"/>
      <c r="H4" s="30"/>
    </row>
    <row r="6" spans="2:8" ht="16.5" x14ac:dyDescent="0.25">
      <c r="B6" s="1"/>
    </row>
    <row r="7" spans="2:8" ht="66" customHeight="1" x14ac:dyDescent="0.25">
      <c r="B7" s="33" t="s">
        <v>45</v>
      </c>
      <c r="C7" s="34"/>
      <c r="D7" s="34"/>
      <c r="E7" s="34"/>
      <c r="F7" s="34"/>
      <c r="G7" s="34"/>
      <c r="H7" s="34"/>
    </row>
    <row r="8" spans="2:8" ht="16.5" x14ac:dyDescent="0.25">
      <c r="B8" s="2"/>
    </row>
    <row r="9" spans="2:8" ht="16.5" x14ac:dyDescent="0.25">
      <c r="B9" s="32" t="s">
        <v>43</v>
      </c>
      <c r="C9" s="32"/>
      <c r="D9" s="32"/>
      <c r="E9" s="32"/>
      <c r="F9" s="3"/>
    </row>
    <row r="10" spans="2:8" ht="16.5" x14ac:dyDescent="0.25">
      <c r="B10" s="2"/>
    </row>
    <row r="11" spans="2:8" ht="51.75" customHeight="1" x14ac:dyDescent="0.25">
      <c r="B11" s="4" t="s">
        <v>0</v>
      </c>
      <c r="C11" s="4" t="s">
        <v>1</v>
      </c>
      <c r="D11" s="8" t="s">
        <v>46</v>
      </c>
      <c r="E11" s="4" t="s">
        <v>47</v>
      </c>
      <c r="F11" s="4" t="s">
        <v>48</v>
      </c>
      <c r="G11" s="4" t="s">
        <v>49</v>
      </c>
      <c r="H11" s="4" t="s">
        <v>20</v>
      </c>
    </row>
    <row r="12" spans="2:8" x14ac:dyDescent="0.25">
      <c r="B12" s="5">
        <v>1</v>
      </c>
      <c r="C12" s="5">
        <v>2</v>
      </c>
      <c r="D12" s="9">
        <v>3</v>
      </c>
      <c r="E12" s="5">
        <v>4</v>
      </c>
      <c r="F12" s="5">
        <v>5</v>
      </c>
      <c r="G12" s="5">
        <v>6</v>
      </c>
      <c r="H12" s="5">
        <v>7</v>
      </c>
    </row>
    <row r="13" spans="2:8" ht="15.75" customHeight="1" x14ac:dyDescent="0.25">
      <c r="B13" s="40" t="s">
        <v>50</v>
      </c>
      <c r="C13" s="40"/>
      <c r="D13" s="40"/>
      <c r="E13" s="40"/>
      <c r="F13" s="40"/>
      <c r="G13" s="40"/>
      <c r="H13" s="40"/>
    </row>
    <row r="14" spans="2:8" ht="18" customHeight="1" x14ac:dyDescent="0.25">
      <c r="B14" s="4">
        <v>1</v>
      </c>
      <c r="C14" s="6" t="s">
        <v>2</v>
      </c>
      <c r="D14" s="8"/>
      <c r="E14" s="4">
        <v>1</v>
      </c>
      <c r="F14" s="4">
        <v>400000</v>
      </c>
      <c r="G14" s="4"/>
      <c r="H14" s="4">
        <f>F14+G14</f>
        <v>400000</v>
      </c>
    </row>
    <row r="15" spans="2:8" ht="18" customHeight="1" x14ac:dyDescent="0.25">
      <c r="B15" s="4">
        <v>2</v>
      </c>
      <c r="C15" s="6" t="s">
        <v>3</v>
      </c>
      <c r="D15" s="8"/>
      <c r="E15" s="4">
        <v>1</v>
      </c>
      <c r="F15" s="4">
        <v>280000</v>
      </c>
      <c r="G15" s="4"/>
      <c r="H15" s="4">
        <f t="shared" ref="H15:H18" si="0">F15+G15</f>
        <v>280000</v>
      </c>
    </row>
    <row r="16" spans="2:8" ht="27" customHeight="1" x14ac:dyDescent="0.25">
      <c r="B16" s="4">
        <v>3</v>
      </c>
      <c r="C16" s="6" t="s">
        <v>4</v>
      </c>
      <c r="D16" s="8"/>
      <c r="E16" s="4">
        <v>1</v>
      </c>
      <c r="F16" s="4">
        <v>230000</v>
      </c>
      <c r="G16" s="4"/>
      <c r="H16" s="4">
        <f t="shared" si="0"/>
        <v>230000</v>
      </c>
    </row>
    <row r="17" spans="2:8" ht="29.25" customHeight="1" x14ac:dyDescent="0.25">
      <c r="B17" s="4">
        <v>4</v>
      </c>
      <c r="C17" s="6" t="s">
        <v>41</v>
      </c>
      <c r="D17" s="8"/>
      <c r="E17" s="4">
        <v>1</v>
      </c>
      <c r="F17" s="4">
        <v>190000</v>
      </c>
      <c r="G17" s="4"/>
      <c r="H17" s="4">
        <f t="shared" si="0"/>
        <v>190000</v>
      </c>
    </row>
    <row r="18" spans="2:8" ht="20.25" customHeight="1" x14ac:dyDescent="0.25">
      <c r="B18" s="4">
        <v>5</v>
      </c>
      <c r="C18" s="6" t="s">
        <v>5</v>
      </c>
      <c r="D18" s="8"/>
      <c r="E18" s="4">
        <v>1</v>
      </c>
      <c r="F18" s="4">
        <v>190000</v>
      </c>
      <c r="G18" s="4"/>
      <c r="H18" s="4">
        <f t="shared" si="0"/>
        <v>190000</v>
      </c>
    </row>
    <row r="19" spans="2:8" ht="20.25" customHeight="1" x14ac:dyDescent="0.25">
      <c r="B19" s="28" t="s">
        <v>52</v>
      </c>
      <c r="C19" s="29"/>
      <c r="D19" s="10"/>
      <c r="E19" s="26">
        <f>SUM(E14:E18)</f>
        <v>5</v>
      </c>
      <c r="F19" s="26">
        <f>SUM(F14:F18)</f>
        <v>1290000</v>
      </c>
      <c r="G19" s="26">
        <f t="shared" ref="G19:H19" si="1">SUM(G14:G18)</f>
        <v>0</v>
      </c>
      <c r="H19" s="26">
        <f t="shared" si="1"/>
        <v>1290000</v>
      </c>
    </row>
    <row r="20" spans="2:8" ht="18" customHeight="1" x14ac:dyDescent="0.25">
      <c r="B20" s="40" t="s">
        <v>51</v>
      </c>
      <c r="C20" s="40"/>
      <c r="D20" s="40"/>
      <c r="E20" s="40"/>
      <c r="F20" s="40"/>
      <c r="G20" s="40"/>
      <c r="H20" s="40"/>
    </row>
    <row r="21" spans="2:8" ht="18" customHeight="1" x14ac:dyDescent="0.25">
      <c r="B21" s="4">
        <v>6</v>
      </c>
      <c r="C21" s="6" t="s">
        <v>13</v>
      </c>
      <c r="D21" s="8"/>
      <c r="E21" s="4">
        <v>2</v>
      </c>
      <c r="F21" s="27">
        <v>242000</v>
      </c>
      <c r="G21" s="4"/>
      <c r="H21" s="4">
        <f>(F21+G21)*2</f>
        <v>484000</v>
      </c>
    </row>
    <row r="22" spans="2:8" ht="18" customHeight="1" x14ac:dyDescent="0.25">
      <c r="B22" s="28" t="s">
        <v>52</v>
      </c>
      <c r="C22" s="29"/>
      <c r="D22" s="10"/>
      <c r="E22" s="26">
        <f>E21</f>
        <v>2</v>
      </c>
      <c r="F22" s="26">
        <f t="shared" ref="F22:H22" si="2">F21</f>
        <v>242000</v>
      </c>
      <c r="G22" s="26">
        <f t="shared" si="2"/>
        <v>0</v>
      </c>
      <c r="H22" s="26">
        <f t="shared" si="2"/>
        <v>484000</v>
      </c>
    </row>
    <row r="23" spans="2:8" ht="18" customHeight="1" x14ac:dyDescent="0.25">
      <c r="B23" s="40" t="s">
        <v>57</v>
      </c>
      <c r="C23" s="40"/>
      <c r="D23" s="40"/>
      <c r="E23" s="40"/>
      <c r="F23" s="40"/>
      <c r="G23" s="40"/>
      <c r="H23" s="40"/>
    </row>
    <row r="24" spans="2:8" ht="18" customHeight="1" x14ac:dyDescent="0.25">
      <c r="B24" s="4">
        <v>7</v>
      </c>
      <c r="C24" s="6" t="s">
        <v>6</v>
      </c>
      <c r="D24" s="8" t="s">
        <v>21</v>
      </c>
      <c r="E24" s="4">
        <v>1</v>
      </c>
      <c r="F24" s="4">
        <v>260000</v>
      </c>
      <c r="G24" s="4">
        <f>F24*5/100</f>
        <v>13000</v>
      </c>
      <c r="H24" s="4">
        <f>F24+G24</f>
        <v>273000</v>
      </c>
    </row>
    <row r="25" spans="2:8" ht="34.5" customHeight="1" x14ac:dyDescent="0.3">
      <c r="B25" s="39" t="s">
        <v>56</v>
      </c>
      <c r="C25" s="37"/>
      <c r="D25" s="37"/>
      <c r="E25" s="37"/>
      <c r="F25" s="37"/>
      <c r="G25" s="37"/>
      <c r="H25" s="38"/>
    </row>
    <row r="26" spans="2:8" ht="18" customHeight="1" x14ac:dyDescent="0.25">
      <c r="B26" s="4">
        <v>8</v>
      </c>
      <c r="C26" s="6" t="s">
        <v>7</v>
      </c>
      <c r="D26" s="8" t="s">
        <v>22</v>
      </c>
      <c r="E26" s="4">
        <v>1</v>
      </c>
      <c r="F26" s="4">
        <v>225000</v>
      </c>
      <c r="G26" s="4">
        <f>(F26*5/100)+(F26*15/100)</f>
        <v>45000</v>
      </c>
      <c r="H26" s="4">
        <f>F26+G26</f>
        <v>270000</v>
      </c>
    </row>
    <row r="27" spans="2:8" ht="18" customHeight="1" x14ac:dyDescent="0.25">
      <c r="B27" s="4">
        <v>9</v>
      </c>
      <c r="C27" s="6" t="s">
        <v>8</v>
      </c>
      <c r="D27" s="8" t="s">
        <v>23</v>
      </c>
      <c r="E27" s="4">
        <v>1</v>
      </c>
      <c r="F27" s="4">
        <v>190000</v>
      </c>
      <c r="G27" s="4"/>
      <c r="H27" s="4">
        <f t="shared" ref="H27:H29" si="3">F27+G27</f>
        <v>190000</v>
      </c>
    </row>
    <row r="28" spans="2:8" ht="18" customHeight="1" x14ac:dyDescent="0.25">
      <c r="B28" s="4">
        <v>10</v>
      </c>
      <c r="C28" s="6" t="s">
        <v>9</v>
      </c>
      <c r="D28" s="8" t="s">
        <v>26</v>
      </c>
      <c r="E28" s="4">
        <v>1</v>
      </c>
      <c r="F28" s="4">
        <v>170000</v>
      </c>
      <c r="G28" s="4">
        <f>(F28*5/100)+(F28*15/100)</f>
        <v>34000</v>
      </c>
      <c r="H28" s="4">
        <f t="shared" si="3"/>
        <v>204000</v>
      </c>
    </row>
    <row r="29" spans="2:8" ht="18" customHeight="1" x14ac:dyDescent="0.25">
      <c r="B29" s="4">
        <v>11</v>
      </c>
      <c r="C29" s="6" t="s">
        <v>9</v>
      </c>
      <c r="D29" s="8" t="s">
        <v>27</v>
      </c>
      <c r="E29" s="4">
        <v>1</v>
      </c>
      <c r="F29" s="4">
        <v>170000</v>
      </c>
      <c r="G29" s="4">
        <f>F29*5/100</f>
        <v>8500</v>
      </c>
      <c r="H29" s="4">
        <f t="shared" si="3"/>
        <v>178500</v>
      </c>
    </row>
    <row r="30" spans="2:8" ht="16.5" customHeight="1" x14ac:dyDescent="0.25">
      <c r="B30" s="15">
        <v>12</v>
      </c>
      <c r="C30" s="16" t="s">
        <v>9</v>
      </c>
      <c r="D30" s="17" t="s">
        <v>40</v>
      </c>
      <c r="E30" s="15">
        <v>1</v>
      </c>
      <c r="F30" s="15">
        <v>170000</v>
      </c>
      <c r="G30" s="4">
        <f>F30*5/100</f>
        <v>8500</v>
      </c>
      <c r="H30" s="4">
        <f>F30+G30</f>
        <v>178500</v>
      </c>
    </row>
    <row r="31" spans="2:8" ht="18" customHeight="1" x14ac:dyDescent="0.25">
      <c r="B31" s="4">
        <v>13</v>
      </c>
      <c r="C31" s="6" t="s">
        <v>14</v>
      </c>
      <c r="D31" s="8" t="s">
        <v>28</v>
      </c>
      <c r="E31" s="4">
        <v>1</v>
      </c>
      <c r="F31" s="4">
        <v>155000</v>
      </c>
      <c r="G31" s="7"/>
      <c r="H31" s="4">
        <f>F31+G31</f>
        <v>155000</v>
      </c>
    </row>
    <row r="32" spans="2:8" ht="18" customHeight="1" x14ac:dyDescent="0.25">
      <c r="B32" s="4">
        <v>14</v>
      </c>
      <c r="C32" s="6" t="s">
        <v>14</v>
      </c>
      <c r="D32" s="8" t="s">
        <v>29</v>
      </c>
      <c r="E32" s="4">
        <v>1</v>
      </c>
      <c r="F32" s="4">
        <v>155000</v>
      </c>
      <c r="G32" s="4">
        <f>(F32*5/100)+(F32*10/100)</f>
        <v>23250</v>
      </c>
      <c r="H32" s="4">
        <f t="shared" ref="H32:H33" si="4">F32+G32</f>
        <v>178250</v>
      </c>
    </row>
    <row r="33" spans="2:8" ht="18" customHeight="1" x14ac:dyDescent="0.25">
      <c r="B33" s="4">
        <v>15</v>
      </c>
      <c r="C33" s="6" t="s">
        <v>15</v>
      </c>
      <c r="D33" s="8" t="s">
        <v>30</v>
      </c>
      <c r="E33" s="4">
        <v>1</v>
      </c>
      <c r="F33" s="4">
        <v>135000</v>
      </c>
      <c r="G33" s="7"/>
      <c r="H33" s="4">
        <f t="shared" si="4"/>
        <v>135000</v>
      </c>
    </row>
    <row r="34" spans="2:8" ht="14.25" customHeight="1" x14ac:dyDescent="0.3">
      <c r="B34" s="36" t="s">
        <v>16</v>
      </c>
      <c r="C34" s="37"/>
      <c r="D34" s="37"/>
      <c r="E34" s="37"/>
      <c r="F34" s="37"/>
      <c r="G34" s="37"/>
      <c r="H34" s="38"/>
    </row>
    <row r="35" spans="2:8" ht="18" customHeight="1" x14ac:dyDescent="0.25">
      <c r="B35" s="4">
        <v>16</v>
      </c>
      <c r="C35" s="6" t="s">
        <v>7</v>
      </c>
      <c r="D35" s="8" t="s">
        <v>31</v>
      </c>
      <c r="E35" s="4">
        <v>1</v>
      </c>
      <c r="F35" s="4">
        <v>225000</v>
      </c>
      <c r="G35" s="4">
        <f>F35*15/100</f>
        <v>33750</v>
      </c>
      <c r="H35" s="4">
        <f>F35+G35</f>
        <v>258750</v>
      </c>
    </row>
    <row r="36" spans="2:8" ht="15.75" customHeight="1" x14ac:dyDescent="0.3">
      <c r="B36" s="36" t="s">
        <v>17</v>
      </c>
      <c r="C36" s="37"/>
      <c r="D36" s="37"/>
      <c r="E36" s="37"/>
      <c r="F36" s="37"/>
      <c r="G36" s="37"/>
      <c r="H36" s="38"/>
    </row>
    <row r="37" spans="2:8" ht="18" customHeight="1" x14ac:dyDescent="0.25">
      <c r="B37" s="4">
        <v>17</v>
      </c>
      <c r="C37" s="6" t="s">
        <v>8</v>
      </c>
      <c r="D37" s="8" t="s">
        <v>24</v>
      </c>
      <c r="E37" s="4">
        <v>1</v>
      </c>
      <c r="F37" s="4">
        <v>190000</v>
      </c>
      <c r="G37" s="4">
        <f>F37*10/100</f>
        <v>19000</v>
      </c>
      <c r="H37" s="4">
        <f>F37+G37</f>
        <v>209000</v>
      </c>
    </row>
    <row r="38" spans="2:8" ht="18" customHeight="1" x14ac:dyDescent="0.25">
      <c r="B38" s="18">
        <v>18</v>
      </c>
      <c r="C38" s="19" t="s">
        <v>8</v>
      </c>
      <c r="D38" s="20" t="s">
        <v>25</v>
      </c>
      <c r="E38" s="18">
        <v>1</v>
      </c>
      <c r="F38" s="18">
        <v>190000</v>
      </c>
      <c r="G38" s="18"/>
      <c r="H38" s="4">
        <f t="shared" ref="H38:H43" si="5">F38+G38</f>
        <v>190000</v>
      </c>
    </row>
    <row r="39" spans="2:8" ht="18" customHeight="1" x14ac:dyDescent="0.25">
      <c r="B39" s="4">
        <v>19</v>
      </c>
      <c r="C39" s="6" t="s">
        <v>9</v>
      </c>
      <c r="D39" s="8" t="s">
        <v>32</v>
      </c>
      <c r="E39" s="4">
        <v>1</v>
      </c>
      <c r="F39" s="4">
        <v>170000</v>
      </c>
      <c r="G39" s="4"/>
      <c r="H39" s="4">
        <f t="shared" si="5"/>
        <v>170000</v>
      </c>
    </row>
    <row r="40" spans="2:8" ht="18" customHeight="1" x14ac:dyDescent="0.25">
      <c r="B40" s="4">
        <v>20</v>
      </c>
      <c r="C40" s="6" t="s">
        <v>9</v>
      </c>
      <c r="D40" s="8" t="s">
        <v>33</v>
      </c>
      <c r="E40" s="4">
        <v>1</v>
      </c>
      <c r="F40" s="4">
        <v>170000</v>
      </c>
      <c r="G40" s="4">
        <f>(F40*10/100)+(F40*5/100)</f>
        <v>25500</v>
      </c>
      <c r="H40" s="4">
        <f>F40+G40</f>
        <v>195500</v>
      </c>
    </row>
    <row r="41" spans="2:8" ht="18" customHeight="1" x14ac:dyDescent="0.25">
      <c r="B41" s="4">
        <v>21</v>
      </c>
      <c r="C41" s="6" t="s">
        <v>14</v>
      </c>
      <c r="D41" s="8" t="s">
        <v>34</v>
      </c>
      <c r="E41" s="4">
        <v>1</v>
      </c>
      <c r="F41" s="4">
        <v>155000</v>
      </c>
      <c r="G41" s="4">
        <f>F41*5/100</f>
        <v>7750</v>
      </c>
      <c r="H41" s="4">
        <f t="shared" si="5"/>
        <v>162750</v>
      </c>
    </row>
    <row r="42" spans="2:8" ht="18" customHeight="1" x14ac:dyDescent="0.25">
      <c r="B42" s="4">
        <v>22</v>
      </c>
      <c r="C42" s="6" t="s">
        <v>14</v>
      </c>
      <c r="D42" s="8" t="s">
        <v>35</v>
      </c>
      <c r="E42" s="4">
        <v>1</v>
      </c>
      <c r="F42" s="4">
        <v>155000</v>
      </c>
      <c r="G42" s="4"/>
      <c r="H42" s="4">
        <f t="shared" si="5"/>
        <v>155000</v>
      </c>
    </row>
    <row r="43" spans="2:8" ht="18" customHeight="1" x14ac:dyDescent="0.25">
      <c r="B43" s="4">
        <v>23</v>
      </c>
      <c r="C43" s="6" t="s">
        <v>15</v>
      </c>
      <c r="D43" s="8" t="s">
        <v>36</v>
      </c>
      <c r="E43" s="4">
        <v>1</v>
      </c>
      <c r="F43" s="4">
        <v>135000</v>
      </c>
      <c r="G43" s="4">
        <f>(F43*5/100)+(F43*10/100)</f>
        <v>20250</v>
      </c>
      <c r="H43" s="4">
        <f t="shared" si="5"/>
        <v>155250</v>
      </c>
    </row>
    <row r="44" spans="2:8" ht="18" customHeight="1" x14ac:dyDescent="0.25">
      <c r="B44" s="28" t="s">
        <v>52</v>
      </c>
      <c r="C44" s="29"/>
      <c r="D44" s="10"/>
      <c r="E44" s="26">
        <f>E24+E26+E27+E28+E29+E30+E31+E32+E33+E35+E37+E38+E39+E40+E41+E42+E43</f>
        <v>17</v>
      </c>
      <c r="F44" s="26">
        <f>F24+F26+F27+F28+F29+F30+F31+F32+F33+F35+F37+F38+F39+F40+F41+F42+F43</f>
        <v>3020000</v>
      </c>
      <c r="G44" s="26">
        <f>G24+G26+G27+G28+G29+G30+G31+G32+G33+G35+G37+G38+G39+G40+G41+G42+G43</f>
        <v>238500</v>
      </c>
      <c r="H44" s="26">
        <f t="shared" ref="H44" si="6">H24+H26+H27+H28+H29+H30+H31+H32+H33+H35+H37+H38+H39+H40+H41+H42+H43</f>
        <v>3258500</v>
      </c>
    </row>
    <row r="45" spans="2:8" ht="18" customHeight="1" x14ac:dyDescent="0.25">
      <c r="B45" s="35" t="s">
        <v>53</v>
      </c>
      <c r="C45" s="35"/>
      <c r="D45" s="35"/>
      <c r="E45" s="35"/>
      <c r="F45" s="35"/>
      <c r="G45" s="35"/>
      <c r="H45" s="35"/>
    </row>
    <row r="46" spans="2:8" ht="30" customHeight="1" x14ac:dyDescent="0.25">
      <c r="B46" s="18">
        <v>24</v>
      </c>
      <c r="C46" s="19" t="s">
        <v>37</v>
      </c>
      <c r="D46" s="21"/>
      <c r="E46" s="18">
        <v>1</v>
      </c>
      <c r="F46" s="18">
        <v>220000</v>
      </c>
      <c r="G46" s="18"/>
      <c r="H46" s="18">
        <f>F46+G46</f>
        <v>220000</v>
      </c>
    </row>
    <row r="47" spans="2:8" ht="18" customHeight="1" x14ac:dyDescent="0.25">
      <c r="B47" s="4">
        <v>25</v>
      </c>
      <c r="C47" s="6" t="s">
        <v>18</v>
      </c>
      <c r="D47" s="11"/>
      <c r="E47" s="4">
        <v>1</v>
      </c>
      <c r="F47" s="4">
        <v>160000</v>
      </c>
      <c r="G47" s="4"/>
      <c r="H47" s="18">
        <f t="shared" ref="H47:H50" si="7">F47+G47</f>
        <v>160000</v>
      </c>
    </row>
    <row r="48" spans="2:8" ht="18" customHeight="1" x14ac:dyDescent="0.25">
      <c r="B48" s="4">
        <v>26</v>
      </c>
      <c r="C48" s="6" t="s">
        <v>10</v>
      </c>
      <c r="D48" s="8"/>
      <c r="E48" s="4">
        <v>1</v>
      </c>
      <c r="F48" s="4">
        <v>160000</v>
      </c>
      <c r="G48" s="4"/>
      <c r="H48" s="18">
        <f t="shared" si="7"/>
        <v>160000</v>
      </c>
    </row>
    <row r="49" spans="2:8" ht="18" customHeight="1" x14ac:dyDescent="0.25">
      <c r="B49" s="4">
        <v>27</v>
      </c>
      <c r="C49" s="6" t="s">
        <v>19</v>
      </c>
      <c r="D49" s="8"/>
      <c r="E49" s="4">
        <v>1</v>
      </c>
      <c r="F49" s="4">
        <v>155000</v>
      </c>
      <c r="G49" s="4"/>
      <c r="H49" s="18">
        <f t="shared" si="7"/>
        <v>155000</v>
      </c>
    </row>
    <row r="50" spans="2:8" ht="18" customHeight="1" x14ac:dyDescent="0.25">
      <c r="B50" s="4">
        <v>28</v>
      </c>
      <c r="C50" s="6" t="s">
        <v>11</v>
      </c>
      <c r="D50" s="8"/>
      <c r="E50" s="4">
        <v>2</v>
      </c>
      <c r="F50" s="4">
        <v>130000</v>
      </c>
      <c r="G50" s="4"/>
      <c r="H50" s="18">
        <f t="shared" si="7"/>
        <v>130000</v>
      </c>
    </row>
    <row r="51" spans="2:8" ht="18" customHeight="1" x14ac:dyDescent="0.25">
      <c r="B51" s="28" t="s">
        <v>52</v>
      </c>
      <c r="C51" s="29"/>
      <c r="D51" s="10"/>
      <c r="E51" s="26">
        <f>E46+E47+E48+E49+E50</f>
        <v>6</v>
      </c>
      <c r="F51" s="26">
        <f t="shared" ref="F51:H51" si="8">F46+F47+F48+F49+F50</f>
        <v>825000</v>
      </c>
      <c r="G51" s="26">
        <f t="shared" si="8"/>
        <v>0</v>
      </c>
      <c r="H51" s="26">
        <f t="shared" si="8"/>
        <v>825000</v>
      </c>
    </row>
    <row r="52" spans="2:8" ht="18" customHeight="1" x14ac:dyDescent="0.25">
      <c r="B52" s="35" t="s">
        <v>54</v>
      </c>
      <c r="C52" s="35"/>
      <c r="D52" s="35"/>
      <c r="E52" s="35"/>
      <c r="F52" s="35"/>
      <c r="G52" s="35"/>
      <c r="H52" s="35"/>
    </row>
    <row r="53" spans="2:8" ht="18" customHeight="1" x14ac:dyDescent="0.25">
      <c r="B53" s="4">
        <v>29</v>
      </c>
      <c r="C53" s="6" t="s">
        <v>39</v>
      </c>
      <c r="D53" s="8"/>
      <c r="E53" s="4">
        <v>1</v>
      </c>
      <c r="F53" s="4">
        <v>120000</v>
      </c>
      <c r="G53" s="4"/>
      <c r="H53" s="4">
        <f>F53+G53</f>
        <v>120000</v>
      </c>
    </row>
    <row r="54" spans="2:8" ht="48.75" customHeight="1" x14ac:dyDescent="0.25">
      <c r="B54" s="4">
        <v>30</v>
      </c>
      <c r="C54" s="6" t="s">
        <v>44</v>
      </c>
      <c r="D54" s="8"/>
      <c r="E54" s="4">
        <v>1</v>
      </c>
      <c r="F54" s="4">
        <v>140000</v>
      </c>
      <c r="G54" s="4"/>
      <c r="H54" s="4">
        <f t="shared" ref="H54:H55" si="9">F54+G54</f>
        <v>140000</v>
      </c>
    </row>
    <row r="55" spans="2:8" ht="52.5" customHeight="1" x14ac:dyDescent="0.25">
      <c r="B55" s="4">
        <v>31</v>
      </c>
      <c r="C55" s="6" t="s">
        <v>42</v>
      </c>
      <c r="D55" s="8"/>
      <c r="E55" s="4">
        <v>1</v>
      </c>
      <c r="F55" s="4">
        <v>140000</v>
      </c>
      <c r="G55" s="4"/>
      <c r="H55" s="4">
        <f t="shared" si="9"/>
        <v>140000</v>
      </c>
    </row>
    <row r="56" spans="2:8" ht="18" customHeight="1" x14ac:dyDescent="0.25">
      <c r="B56" s="28" t="s">
        <v>52</v>
      </c>
      <c r="C56" s="29"/>
      <c r="D56" s="10"/>
      <c r="E56" s="26">
        <f>E53+E54+E55</f>
        <v>3</v>
      </c>
      <c r="F56" s="26">
        <f t="shared" ref="F56:H56" si="10">F53+F54+F55</f>
        <v>400000</v>
      </c>
      <c r="G56" s="26">
        <f t="shared" si="10"/>
        <v>0</v>
      </c>
      <c r="H56" s="26">
        <f t="shared" si="10"/>
        <v>400000</v>
      </c>
    </row>
    <row r="57" spans="2:8" ht="18" customHeight="1" x14ac:dyDescent="0.25">
      <c r="B57" s="28" t="s">
        <v>55</v>
      </c>
      <c r="C57" s="29"/>
      <c r="D57" s="10"/>
      <c r="E57" s="25">
        <f>E19+E22+E44+E51+E56</f>
        <v>33</v>
      </c>
      <c r="F57" s="26">
        <f t="shared" ref="F57:H57" si="11">F19+F22+F44+F51+F56</f>
        <v>5777000</v>
      </c>
      <c r="G57" s="26">
        <f>G19+G22+G44+G51+G56</f>
        <v>238500</v>
      </c>
      <c r="H57" s="26">
        <f t="shared" si="11"/>
        <v>6257500</v>
      </c>
    </row>
    <row r="58" spans="2:8" x14ac:dyDescent="0.25">
      <c r="B58" s="13"/>
      <c r="C58" s="13"/>
      <c r="D58" s="23"/>
      <c r="E58" s="13"/>
      <c r="F58" s="22"/>
      <c r="G58" s="13"/>
      <c r="H58" s="13"/>
    </row>
    <row r="59" spans="2:8" x14ac:dyDescent="0.25">
      <c r="B59" s="13"/>
      <c r="C59" s="13"/>
      <c r="D59" s="23"/>
      <c r="E59" s="13"/>
      <c r="F59" s="13"/>
      <c r="G59" s="13"/>
      <c r="H59" s="13"/>
    </row>
    <row r="61" spans="2:8" ht="16.5" x14ac:dyDescent="0.3">
      <c r="C61" s="31" t="s">
        <v>38</v>
      </c>
      <c r="D61" s="31"/>
      <c r="E61" s="31"/>
      <c r="F61" s="31"/>
      <c r="G61" s="31"/>
      <c r="H61" s="31"/>
    </row>
  </sheetData>
  <mergeCells count="18">
    <mergeCell ref="C61:H61"/>
    <mergeCell ref="B9:E9"/>
    <mergeCell ref="B7:H7"/>
    <mergeCell ref="B45:H45"/>
    <mergeCell ref="B36:H36"/>
    <mergeCell ref="B34:H34"/>
    <mergeCell ref="B25:H25"/>
    <mergeCell ref="B23:H23"/>
    <mergeCell ref="B20:H20"/>
    <mergeCell ref="B13:H13"/>
    <mergeCell ref="B52:H52"/>
    <mergeCell ref="B19:C19"/>
    <mergeCell ref="B22:C22"/>
    <mergeCell ref="B44:C44"/>
    <mergeCell ref="B51:C51"/>
    <mergeCell ref="B56:C56"/>
    <mergeCell ref="B57:C57"/>
    <mergeCell ref="E4:H4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2021-12-27T12:49:06Z</cp:lastPrinted>
  <dcterms:created xsi:type="dcterms:W3CDTF">2017-11-09T07:14:30Z</dcterms:created>
  <dcterms:modified xsi:type="dcterms:W3CDTF">2021-12-27T12:52:02Z</dcterms:modified>
</cp:coreProperties>
</file>