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6990" tabRatio="872" activeTab="0"/>
  </bookViews>
  <sheets>
    <sheet name="Դրամական հոսքերի համեմատական" sheetId="1" r:id="rId1"/>
  </sheets>
  <externalReferences>
    <externalReference r:id="rId4"/>
  </externalReferences>
  <definedNames>
    <definedName name="_COMPANYNAME">'[1]Page 1'!$B$12</definedName>
    <definedName name="_DATE2">'[1]Page 1'!$B$17</definedName>
    <definedName name="_xlnm.Print_Area" localSheetId="0">'Դրամական հոսքերի համեմատական'!$A$1:$F$78</definedName>
    <definedName name="Tab1CodeCol" localSheetId="0">#REF!</definedName>
    <definedName name="Tab1CodeCol">#REF!</definedName>
    <definedName name="Tab1Col1" localSheetId="0">#REF!</definedName>
    <definedName name="Tab1Col1">#REF!</definedName>
    <definedName name="Tab1ColLast" localSheetId="0">#REF!</definedName>
    <definedName name="Tab1ColLast">#REF!</definedName>
    <definedName name="Tab1Row1" localSheetId="0">#REF!</definedName>
    <definedName name="Tab1Row1">#REF!</definedName>
    <definedName name="Tab1RowCode" localSheetId="0">#REF!</definedName>
    <definedName name="Tab1RowCode">#REF!</definedName>
    <definedName name="Tab1RowLast" localSheetId="0">#REF!</definedName>
    <definedName name="Tab1RowLast">#REF!</definedName>
    <definedName name="Tab2CodeCol" localSheetId="0">#REF!</definedName>
    <definedName name="Tab2CodeCol">#REF!</definedName>
    <definedName name="Tab2Col1" localSheetId="0">#REF!</definedName>
    <definedName name="Tab2Col1">#REF!</definedName>
    <definedName name="Tab2ColLast" localSheetId="0">#REF!</definedName>
    <definedName name="Tab2ColLast">#REF!</definedName>
    <definedName name="Tab2Row1" localSheetId="0">#REF!</definedName>
    <definedName name="Tab2Row1">#REF!</definedName>
    <definedName name="Tab2RowCode" localSheetId="0">#REF!</definedName>
    <definedName name="Tab2RowCode">#REF!</definedName>
    <definedName name="Tab2RowLast" localSheetId="0">#REF!</definedName>
    <definedName name="Tab2RowLast">#REF!</definedName>
    <definedName name="Tab3CodeCol" localSheetId="0">#REF!</definedName>
    <definedName name="Tab3CodeCol">#REF!</definedName>
    <definedName name="Tab3Col1" localSheetId="0">#REF!</definedName>
    <definedName name="Tab3Col1">#REF!</definedName>
    <definedName name="Tab3ColLast" localSheetId="0">#REF!</definedName>
    <definedName name="Tab3ColLast">#REF!</definedName>
    <definedName name="Tab3Row1" localSheetId="0">#REF!</definedName>
    <definedName name="Tab3Row1">#REF!</definedName>
    <definedName name="Tab3RowLast" localSheetId="0">#REF!</definedName>
    <definedName name="Tab3RowLast">#REF!</definedName>
    <definedName name="Tab4CodeCol" localSheetId="0">#REF!</definedName>
    <definedName name="Tab4CodeCol">#REF!</definedName>
    <definedName name="Tab4Col1" localSheetId="0">#REF!</definedName>
    <definedName name="Tab4Col1">#REF!</definedName>
    <definedName name="Tab4ColLast" localSheetId="0">#REF!</definedName>
    <definedName name="Tab4ColLast">#REF!</definedName>
    <definedName name="Tab4Row1" localSheetId="0">#REF!</definedName>
    <definedName name="Tab4Row1">#REF!</definedName>
    <definedName name="Tab4RowLast" localSheetId="0">#REF!</definedName>
    <definedName name="Tab4RowLast">#REF!</definedName>
    <definedName name="Tab5CodeCol" localSheetId="0">#REF!</definedName>
    <definedName name="Tab5CodeCol">#REF!</definedName>
    <definedName name="Tab5Col1" localSheetId="0">#REF!</definedName>
    <definedName name="Tab5Col1">#REF!</definedName>
    <definedName name="Tab5ColLast" localSheetId="0">#REF!</definedName>
    <definedName name="Tab5ColLast">#REF!</definedName>
    <definedName name="Tab5Row1" localSheetId="0">#REF!</definedName>
    <definedName name="Tab5Row1">#REF!</definedName>
    <definedName name="Tab5RowLast" localSheetId="0">#REF!</definedName>
    <definedName name="Tab5RowLast">#REF!</definedName>
    <definedName name="Tab6CodeCol" localSheetId="0">#REF!</definedName>
    <definedName name="Tab6CodeCol">#REF!</definedName>
    <definedName name="Tab6Col1" localSheetId="0">#REF!</definedName>
    <definedName name="Tab6Col1">#REF!</definedName>
    <definedName name="Tab6ColLast" localSheetId="0">#REF!</definedName>
    <definedName name="Tab6ColLast">#REF!</definedName>
    <definedName name="Tab6Row1" localSheetId="0">#REF!</definedName>
    <definedName name="Tab6Row1">#REF!</definedName>
    <definedName name="Tab6RowLast" localSheetId="0">#REF!</definedName>
    <definedName name="Tab6RowLast">#REF!</definedName>
    <definedName name="Tab7CodeCol" localSheetId="0">#REF!</definedName>
    <definedName name="Tab7CodeCol">#REF!</definedName>
    <definedName name="Tab7Col1" localSheetId="0">#REF!</definedName>
    <definedName name="Tab7Col1">#REF!</definedName>
    <definedName name="Tab7ColLast" localSheetId="0">#REF!</definedName>
    <definedName name="Tab7ColLast">#REF!</definedName>
    <definedName name="Tab7Row1" localSheetId="0">#REF!</definedName>
    <definedName name="Tab7Row1">#REF!</definedName>
    <definedName name="Tab7RowCode" localSheetId="0">#REF!</definedName>
    <definedName name="Tab7RowCode">#REF!</definedName>
    <definedName name="Tab7RowLast" localSheetId="0">#REF!</definedName>
    <definedName name="Tab7RowLast">#REF!</definedName>
  </definedNames>
  <calcPr calcMode="autoNoTable" fullCalcOnLoad="1"/>
</workbook>
</file>

<file path=xl/sharedStrings.xml><?xml version="1.0" encoding="utf-8"?>
<sst xmlns="http://schemas.openxmlformats.org/spreadsheetml/2006/main" count="91" uniqueCount="89">
  <si>
    <t>հազ.դրամ</t>
  </si>
  <si>
    <t>Կ.Տ</t>
  </si>
  <si>
    <t>ՏՆՕՐԵՆ՝</t>
  </si>
  <si>
    <t>ԳԼԽԱՎՈՐ ՀԱՇՎԱՊԱՀ՝</t>
  </si>
  <si>
    <t>I</t>
  </si>
  <si>
    <t xml:space="preserve">Վճարովի ծառայություններից </t>
  </si>
  <si>
    <t>II</t>
  </si>
  <si>
    <t>Աշխատավարձի գծով, որից՝</t>
  </si>
  <si>
    <t>Հոդվածի անվանումը</t>
  </si>
  <si>
    <t>III</t>
  </si>
  <si>
    <t>շահութահարկի գծով</t>
  </si>
  <si>
    <t>Կրեդիտորական պարտքի մարման գծով</t>
  </si>
  <si>
    <t>Գնումների համակարգողի ծառայության գծով</t>
  </si>
  <si>
    <t>ԱԱՀ-ի գծով</t>
  </si>
  <si>
    <t>ա)</t>
  </si>
  <si>
    <t xml:space="preserve">բ) </t>
  </si>
  <si>
    <t xml:space="preserve">ընթացիկ, այդ թվում՝ </t>
  </si>
  <si>
    <t>Գույքագրման և վերագնահատման գծով</t>
  </si>
  <si>
    <t>Պարտադիր վճարների գծով</t>
  </si>
  <si>
    <t>Այլ արտահոսքերի գծով</t>
  </si>
  <si>
    <t>/անուն, ազգանուն/</t>
  </si>
  <si>
    <t xml:space="preserve">               Ն  Ա  Խ  Ա  Հ  Ա  Շ  Ի  Վ</t>
  </si>
  <si>
    <t>Ընդամենը դրամական միջոցների արտահոսքեր՝ այդ թվում,</t>
  </si>
  <si>
    <t>Հոդված</t>
  </si>
  <si>
    <t>Այլ եկամուտներից, որից՝</t>
  </si>
  <si>
    <t>Տարբերություն
ավելացում (+)
նվազեցում (-)</t>
  </si>
  <si>
    <t xml:space="preserve">չփոխհատուցվող հարկերի գծով </t>
  </si>
  <si>
    <t>Ներքին գործուղումների գծով</t>
  </si>
  <si>
    <t>Նախագծահետազոտական ծախսերի գծով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</si>
  <si>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</si>
  <si>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</si>
  <si>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 xml:space="preserve">գրասենյակային նյութեր և հագուստ </t>
  </si>
  <si>
    <t>վերապատրաստման և ուսուցման նյութեր (աշխատողների զարգացման)</t>
  </si>
  <si>
    <t xml:space="preserve">առողջապահական և լաբորատոր նյութեր </t>
  </si>
  <si>
    <t>հատուկ նպատակային այլ նյութեր</t>
  </si>
  <si>
    <t>Շենքերի և շինությունների ձեռքբերում</t>
  </si>
  <si>
    <t>Շենքերի և շինությունների կառուցում</t>
  </si>
  <si>
    <t>Այլ վարչական գույք և սարքավորումներ</t>
  </si>
  <si>
    <t>5,1,1</t>
  </si>
  <si>
    <t>5,1,2</t>
  </si>
  <si>
    <t>5,1,3</t>
  </si>
  <si>
    <t>5,1,4</t>
  </si>
  <si>
    <t>կենցաղային և հանրային սննդի նյութեր</t>
  </si>
  <si>
    <t>Աշխատողների աշխատավարձերի և հավելավճարների գծով</t>
  </si>
  <si>
    <t>Շարունակական ծախսերի գծով, որից`</t>
  </si>
  <si>
    <t>Գործուղումների և շրջագայությունների ծախսերի գծով, 
որից`</t>
  </si>
  <si>
    <t>գործառնական և բանկային ծառայությունների ծախսերի գծով</t>
  </si>
  <si>
    <t>էներգետիկ ծառայությունների գծով</t>
  </si>
  <si>
    <t>կոմունալ ծառայությունների գծով</t>
  </si>
  <si>
    <t>կապի ծառայությունների գծով</t>
  </si>
  <si>
    <t>ապահովագրական ծախսերի գծով</t>
  </si>
  <si>
    <t>գույքի և սարքավորումների վարձակալության գծով</t>
  </si>
  <si>
    <t>Պայմանագրային այլ ծառայությունների ձեռքբերման գծով, որից՝</t>
  </si>
  <si>
    <t xml:space="preserve">վարչական ծառայությունների գծով </t>
  </si>
  <si>
    <t xml:space="preserve">համակարգչային ծառայությունների գծով </t>
  </si>
  <si>
    <t xml:space="preserve">աշխատակազմի մասնագիտական զարգացման ծառայությունների գծով  </t>
  </si>
  <si>
    <t xml:space="preserve">տեղեկատվական ծառայությունների գծով </t>
  </si>
  <si>
    <t xml:space="preserve">կենցաղային և հանրային սննդի ծառայությունների գծով  </t>
  </si>
  <si>
    <t xml:space="preserve">ընդհանուր բնույթի այլ ծառայությունների գծով </t>
  </si>
  <si>
    <t>Այլ մասնագիտական ծառայությունների գծով, որից՝</t>
  </si>
  <si>
    <t>Ընթացիկ նորոգման և պահպանման գծով, որից</t>
  </si>
  <si>
    <t>Նյութերի /ապրանքներ/ ձեռքբերման գծով, որից</t>
  </si>
  <si>
    <t>Հարկերի, պարտադիր վճարների և տույժերի գծով, որից՝</t>
  </si>
  <si>
    <t>Ոչ ֆինանսական ակտիվների գծով, այդ թվում՝</t>
  </si>
  <si>
    <t>Մեքենաներ և սարքավորումների ձեռք բերման գծով, այդ թվում՝</t>
  </si>
  <si>
    <t>Շենքերի և շինությունների հիմնական վերանորոգում</t>
  </si>
  <si>
    <t>Ոչ նյութական հիմնական միջոցների ձեռքբերում</t>
  </si>
  <si>
    <t>ԸՆԹԱՑԻԿ ԵԿԱՄՈՒՏՆԵՐ</t>
  </si>
  <si>
    <t>1,2,1</t>
  </si>
  <si>
    <t>1,2,2</t>
  </si>
  <si>
    <t>1,2,3</t>
  </si>
  <si>
    <t>Այլ ծառայություններից</t>
  </si>
  <si>
    <t>1,3,1</t>
  </si>
  <si>
    <t>Պետական պատվերի շրջանակներում մատուցած
ծառայություններից</t>
  </si>
  <si>
    <t>ԸՆԴԱՄԵՆԸ  ԵԿԱՄՈՒՏՆԵՐ, այդ թվում՝</t>
  </si>
  <si>
    <t>Դրամական ազատ մնացորդը 
հաշվետու ժամանակաշրջանի վերջին</t>
  </si>
  <si>
    <t>Դրամական ազատ մնացորդը 
հաշվետու ժամանակաշրջանի սկզբին</t>
  </si>
  <si>
    <t>Դեբիտորական պարտք</t>
  </si>
  <si>
    <t>վառելիք</t>
  </si>
  <si>
    <t>Բանվորի ծառայության գծով</t>
  </si>
  <si>
    <t>Բուժ․սարքավորումների չափագրում, ընթացիկ նորոգում, պահպանում</t>
  </si>
  <si>
    <t>Մ. Միքայելյան</t>
  </si>
  <si>
    <t>Ա. Դավթյան</t>
  </si>
  <si>
    <t xml:space="preserve">ՀՀ ԿՈՏԱՅՔԻ ՄԱՐԶԻ  «Անդրանիկ Պետրոսյանի անվան Բյուրեղավանի քաղաքային պոլիկլինիկա» ՓԲԸ-ի </t>
  </si>
  <si>
    <t>Դրամական խրախուսումների և վճարովի ծառայությունների գծով</t>
  </si>
  <si>
    <t>Բժշկական սարքավորում</t>
  </si>
  <si>
    <t>2019թ. փաստացի և 2019թ. նախահաշվի  համեմատական ցուցանիշների վերաբերյալ</t>
  </si>
  <si>
    <r>
      <t xml:space="preserve">2019
</t>
    </r>
    <r>
      <rPr>
        <b/>
        <u val="single"/>
        <sz val="9"/>
        <rFont val="GHEA Grapalat"/>
        <family val="3"/>
      </rPr>
      <t>փաստացի
կատարողական</t>
    </r>
  </si>
  <si>
    <r>
      <t>2019</t>
    </r>
    <r>
      <rPr>
        <b/>
        <u val="single"/>
        <sz val="9"/>
        <rFont val="GHEA Grapalat"/>
        <family val="3"/>
      </rPr>
      <t xml:space="preserve">
նախահաշիվ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</si>
</sst>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֏_-;\-* #,##0\ _֏_-;_-* &quot;-&quot;\ _֏_-;_-@_-"/>
    <numFmt numFmtId="173" formatCode="_-* #,##0.00\ _֏_-;\-* #,##0.00\ _֏_-;_-* &quot;-&quot;??\ _֏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sz val="10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4"/>
      <name val="Sylfaen"/>
      <family val="1"/>
    </font>
    <font>
      <sz val="8"/>
      <name val="Sylfaen"/>
      <family val="1"/>
    </font>
    <font>
      <sz val="10"/>
      <color indexed="8"/>
      <name val="Sylfaen"/>
      <family val="1"/>
    </font>
    <font>
      <sz val="9"/>
      <color indexed="8"/>
      <name val="Sylfaen"/>
      <family val="1"/>
    </font>
    <font>
      <b/>
      <u val="single"/>
      <sz val="9"/>
      <name val="GHEA Grapalat"/>
      <family val="3"/>
    </font>
    <font>
      <b/>
      <sz val="8"/>
      <name val="Sylfaen"/>
      <family val="1"/>
    </font>
    <font>
      <b/>
      <sz val="10"/>
      <name val="Sylfaen"/>
      <family val="1"/>
    </font>
    <font>
      <b/>
      <sz val="10"/>
      <color indexed="8"/>
      <name val="Sylfaen"/>
      <family val="1"/>
    </font>
    <font>
      <b/>
      <sz val="9"/>
      <name val="Sylfae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</cellStyleXfs>
  <cellXfs count="87">
    <xf numFmtId="0" fontId="0" fillId="0" borderId="0" xfId="0" applyAlignment="1">
      <alignment/>
    </xf>
    <xf numFmtId="0" fontId="25" fillId="0" borderId="0" xfId="57" applyFont="1" applyBorder="1" applyAlignment="1" applyProtection="1">
      <alignment horizontal="center" vertical="center"/>
      <protection locked="0"/>
    </xf>
    <xf numFmtId="0" fontId="20" fillId="0" borderId="0" xfId="57" applyFont="1" applyAlignment="1" applyProtection="1">
      <alignment vertical="center"/>
      <protection locked="0"/>
    </xf>
    <xf numFmtId="0" fontId="23" fillId="0" borderId="0" xfId="57" applyFont="1" applyAlignment="1" applyProtection="1">
      <alignment vertical="center"/>
      <protection locked="0"/>
    </xf>
    <xf numFmtId="0" fontId="20" fillId="0" borderId="0" xfId="57" applyFont="1" applyAlignment="1" applyProtection="1">
      <alignment horizontal="center" vertical="center"/>
      <protection locked="0"/>
    </xf>
    <xf numFmtId="0" fontId="23" fillId="0" borderId="0" xfId="57" applyFont="1" applyAlignment="1" applyProtection="1">
      <alignment horizontal="center" vertical="center"/>
      <protection locked="0"/>
    </xf>
    <xf numFmtId="0" fontId="23" fillId="0" borderId="0" xfId="57" applyFont="1" applyAlignment="1" applyProtection="1">
      <alignment horizontal="left" vertical="center"/>
      <protection locked="0"/>
    </xf>
    <xf numFmtId="0" fontId="21" fillId="0" borderId="0" xfId="57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 wrapText="1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hidden="1"/>
    </xf>
    <xf numFmtId="0" fontId="18" fillId="0" borderId="10" xfId="0" applyFont="1" applyBorder="1" applyAlignment="1" applyProtection="1">
      <alignment horizontal="center" vertical="center"/>
      <protection locked="0"/>
    </xf>
    <xf numFmtId="182" fontId="29" fillId="0" borderId="0" xfId="0" applyNumberFormat="1" applyFont="1" applyAlignment="1" applyProtection="1">
      <alignment vertical="center"/>
      <protection locked="0"/>
    </xf>
    <xf numFmtId="0" fontId="18" fillId="0" borderId="10" xfId="60" applyNumberFormat="1" applyFont="1" applyBorder="1" applyAlignment="1" applyProtection="1">
      <alignment horizontal="center" vertical="center"/>
      <protection locked="0"/>
    </xf>
    <xf numFmtId="183" fontId="18" fillId="0" borderId="10" xfId="60" applyNumberFormat="1" applyFont="1" applyBorder="1" applyAlignment="1" applyProtection="1">
      <alignment horizontal="left" vertical="center" wrapText="1"/>
      <protection locked="0"/>
    </xf>
    <xf numFmtId="0" fontId="28" fillId="24" borderId="10" xfId="60" applyNumberFormat="1" applyFont="1" applyFill="1" applyBorder="1" applyAlignment="1" applyProtection="1">
      <alignment horizontal="center" vertical="center"/>
      <protection hidden="1"/>
    </xf>
    <xf numFmtId="183" fontId="28" fillId="24" borderId="10" xfId="60" applyNumberFormat="1" applyFont="1" applyFill="1" applyBorder="1" applyAlignment="1" applyProtection="1">
      <alignment horizontal="left" vertical="center" wrapText="1"/>
      <protection hidden="1"/>
    </xf>
    <xf numFmtId="182" fontId="28" fillId="24" borderId="10" xfId="60" applyNumberFormat="1" applyFont="1" applyFill="1" applyBorder="1" applyAlignment="1" applyProtection="1">
      <alignment horizontal="center" vertical="center"/>
      <protection hidden="1"/>
    </xf>
    <xf numFmtId="0" fontId="26" fillId="24" borderId="10" xfId="0" applyFont="1" applyFill="1" applyBorder="1" applyAlignment="1" applyProtection="1">
      <alignment horizontal="center" vertical="center"/>
      <protection hidden="1"/>
    </xf>
    <xf numFmtId="0" fontId="28" fillId="24" borderId="10" xfId="60" applyNumberFormat="1" applyFont="1" applyFill="1" applyBorder="1" applyAlignment="1" applyProtection="1">
      <alignment horizontal="right" vertical="center"/>
      <protection hidden="1"/>
    </xf>
    <xf numFmtId="0" fontId="32" fillId="24" borderId="10" xfId="0" applyFont="1" applyFill="1" applyBorder="1" applyAlignment="1" applyProtection="1">
      <alignment horizontal="left" vertical="center" wrapText="1"/>
      <protection hidden="1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vertical="center"/>
      <protection locked="0"/>
    </xf>
    <xf numFmtId="0" fontId="32" fillId="0" borderId="10" xfId="0" applyFont="1" applyBorder="1" applyAlignment="1" applyProtection="1">
      <alignment horizontal="left" vertical="center" wrapText="1"/>
      <protection locked="0"/>
    </xf>
    <xf numFmtId="0" fontId="33" fillId="0" borderId="10" xfId="0" applyFont="1" applyBorder="1" applyAlignment="1" applyProtection="1">
      <alignment horizontal="left" vertical="center"/>
      <protection locked="0"/>
    </xf>
    <xf numFmtId="0" fontId="23" fillId="0" borderId="0" xfId="57" applyFont="1" applyBorder="1" applyAlignment="1" applyProtection="1">
      <alignment horizontal="right" vertical="center" wrapText="1"/>
      <protection locked="0"/>
    </xf>
    <xf numFmtId="0" fontId="25" fillId="0" borderId="0" xfId="57" applyFont="1" applyAlignment="1" applyProtection="1">
      <alignment horizontal="center" vertical="center"/>
      <protection locked="0"/>
    </xf>
    <xf numFmtId="0" fontId="23" fillId="0" borderId="0" xfId="57" applyFont="1" applyBorder="1" applyAlignment="1" applyProtection="1">
      <alignment vertical="center"/>
      <protection locked="0"/>
    </xf>
    <xf numFmtId="0" fontId="23" fillId="0" borderId="0" xfId="57" applyFont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182" fontId="20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24" fillId="24" borderId="10" xfId="0" applyFont="1" applyFill="1" applyBorder="1" applyAlignment="1" applyProtection="1">
      <alignment horizontal="center" vertical="center"/>
      <protection hidden="1"/>
    </xf>
    <xf numFmtId="0" fontId="20" fillId="24" borderId="10" xfId="0" applyFont="1" applyFill="1" applyBorder="1" applyAlignment="1" applyProtection="1">
      <alignment vertical="center"/>
      <protection hidden="1"/>
    </xf>
    <xf numFmtId="0" fontId="20" fillId="24" borderId="10" xfId="0" applyFont="1" applyFill="1" applyBorder="1" applyAlignment="1" applyProtection="1">
      <alignment horizontal="center" vertical="center"/>
      <protection hidden="1"/>
    </xf>
    <xf numFmtId="1" fontId="26" fillId="24" borderId="10" xfId="60" applyNumberFormat="1" applyFont="1" applyFill="1" applyBorder="1" applyAlignment="1" applyProtection="1">
      <alignment horizontal="center" vertical="center"/>
      <protection hidden="1"/>
    </xf>
    <xf numFmtId="1" fontId="26" fillId="0" borderId="10" xfId="60" applyNumberFormat="1" applyFont="1" applyBorder="1" applyAlignment="1" applyProtection="1">
      <alignment horizontal="center" vertical="center"/>
      <protection locked="0"/>
    </xf>
    <xf numFmtId="1" fontId="18" fillId="0" borderId="10" xfId="60" applyNumberFormat="1" applyFont="1" applyBorder="1" applyAlignment="1" applyProtection="1">
      <alignment horizontal="center" vertical="center"/>
      <protection locked="0"/>
    </xf>
    <xf numFmtId="182" fontId="28" fillId="0" borderId="10" xfId="60" applyNumberFormat="1" applyFont="1" applyFill="1" applyBorder="1" applyAlignment="1" applyProtection="1">
      <alignment horizontal="center" vertical="center"/>
      <protection locked="0"/>
    </xf>
    <xf numFmtId="0" fontId="29" fillId="0" borderId="0" xfId="60" applyFont="1" applyAlignment="1" applyProtection="1">
      <alignment vertical="center"/>
      <protection locked="0"/>
    </xf>
    <xf numFmtId="182" fontId="26" fillId="0" borderId="0" xfId="0" applyNumberFormat="1" applyFont="1" applyAlignment="1" applyProtection="1">
      <alignment horizontal="right" vertical="center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28" fillId="0" borderId="0" xfId="60" applyNumberFormat="1" applyFont="1" applyBorder="1" applyAlignment="1" applyProtection="1">
      <alignment horizontal="center" vertical="center"/>
      <protection locked="0"/>
    </xf>
    <xf numFmtId="183" fontId="28" fillId="0" borderId="0" xfId="60" applyNumberFormat="1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vertical="center"/>
      <protection locked="0"/>
    </xf>
    <xf numFmtId="182" fontId="26" fillId="0" borderId="10" xfId="60" applyNumberFormat="1" applyFont="1" applyFill="1" applyBorder="1" applyAlignment="1" applyProtection="1">
      <alignment horizontal="center" vertical="center"/>
      <protection locked="0"/>
    </xf>
    <xf numFmtId="0" fontId="36" fillId="24" borderId="10" xfId="0" applyFont="1" applyFill="1" applyBorder="1" applyAlignment="1" applyProtection="1">
      <alignment horizontal="center" vertical="center"/>
      <protection hidden="1"/>
    </xf>
    <xf numFmtId="0" fontId="36" fillId="24" borderId="10" xfId="0" applyFont="1" applyFill="1" applyBorder="1" applyAlignment="1" applyProtection="1">
      <alignment horizontal="left" vertical="center"/>
      <protection hidden="1"/>
    </xf>
    <xf numFmtId="1" fontId="36" fillId="24" borderId="10" xfId="60" applyNumberFormat="1" applyFont="1" applyFill="1" applyBorder="1" applyAlignment="1" applyProtection="1">
      <alignment horizontal="center" vertical="center"/>
      <protection hidden="1"/>
    </xf>
    <xf numFmtId="0" fontId="36" fillId="24" borderId="10" xfId="0" applyFont="1" applyFill="1" applyBorder="1" applyAlignment="1" applyProtection="1">
      <alignment horizontal="left" vertical="center" wrapText="1"/>
      <protection hidden="1"/>
    </xf>
    <xf numFmtId="182" fontId="36" fillId="24" borderId="10" xfId="60" applyNumberFormat="1" applyFont="1" applyFill="1" applyBorder="1" applyAlignment="1" applyProtection="1">
      <alignment horizontal="center" vertical="center"/>
      <protection hidden="1"/>
    </xf>
    <xf numFmtId="182" fontId="36" fillId="0" borderId="10" xfId="60" applyNumberFormat="1" applyFont="1" applyFill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horizontal="left" vertical="center"/>
      <protection locked="0"/>
    </xf>
    <xf numFmtId="0" fontId="36" fillId="0" borderId="10" xfId="60" applyNumberFormat="1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left" vertical="center" wrapText="1"/>
      <protection locked="0"/>
    </xf>
    <xf numFmtId="1" fontId="36" fillId="0" borderId="10" xfId="60" applyNumberFormat="1" applyFont="1" applyBorder="1" applyAlignment="1" applyProtection="1">
      <alignment horizontal="center" vertical="center"/>
      <protection locked="0"/>
    </xf>
    <xf numFmtId="0" fontId="36" fillId="0" borderId="10" xfId="60" applyNumberFormat="1" applyFont="1" applyFill="1" applyBorder="1" applyAlignment="1" applyProtection="1">
      <alignment horizontal="center" vertical="center"/>
      <protection locked="0"/>
    </xf>
    <xf numFmtId="183" fontId="36" fillId="0" borderId="10" xfId="60" applyNumberFormat="1" applyFont="1" applyFill="1" applyBorder="1" applyAlignment="1" applyProtection="1">
      <alignment horizontal="left" vertical="center" wrapText="1"/>
      <protection locked="0"/>
    </xf>
    <xf numFmtId="1" fontId="36" fillId="0" borderId="10" xfId="60" applyNumberFormat="1" applyFont="1" applyFill="1" applyBorder="1" applyAlignment="1" applyProtection="1">
      <alignment horizontal="center" vertical="center"/>
      <protection locked="0"/>
    </xf>
    <xf numFmtId="0" fontId="38" fillId="0" borderId="10" xfId="60" applyNumberFormat="1" applyFont="1" applyBorder="1" applyAlignment="1" applyProtection="1">
      <alignment horizontal="center" vertical="center"/>
      <protection locked="0"/>
    </xf>
    <xf numFmtId="182" fontId="28" fillId="24" borderId="10" xfId="60" applyNumberFormat="1" applyFont="1" applyFill="1" applyBorder="1" applyAlignment="1" applyProtection="1">
      <alignment horizontal="center" vertical="center"/>
      <protection hidden="1"/>
    </xf>
    <xf numFmtId="182" fontId="29" fillId="0" borderId="0" xfId="0" applyNumberFormat="1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182" fontId="28" fillId="0" borderId="10" xfId="60" applyNumberFormat="1" applyFont="1" applyFill="1" applyBorder="1" applyAlignment="1" applyProtection="1">
      <alignment horizontal="center" vertical="center"/>
      <protection hidden="1"/>
    </xf>
    <xf numFmtId="182" fontId="26" fillId="24" borderId="10" xfId="60" applyNumberFormat="1" applyFont="1" applyFill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 applyProtection="1">
      <alignment horizontal="left" vertical="center"/>
      <protection hidden="1"/>
    </xf>
    <xf numFmtId="0" fontId="20" fillId="0" borderId="10" xfId="0" applyFont="1" applyBorder="1" applyAlignment="1" applyProtection="1">
      <alignment horizontal="left" vertical="center" wrapText="1"/>
      <protection locked="0"/>
    </xf>
    <xf numFmtId="182" fontId="36" fillId="0" borderId="10" xfId="60" applyNumberFormat="1" applyFont="1" applyFill="1" applyBorder="1" applyAlignment="1" applyProtection="1">
      <alignment horizontal="center" vertical="center"/>
      <protection hidden="1"/>
    </xf>
    <xf numFmtId="182" fontId="28" fillId="24" borderId="10" xfId="60" applyNumberFormat="1" applyFont="1" applyFill="1" applyBorder="1" applyAlignment="1" applyProtection="1">
      <alignment horizontal="center" vertical="center"/>
      <protection locked="0"/>
    </xf>
    <xf numFmtId="182" fontId="26" fillId="25" borderId="10" xfId="60" applyNumberFormat="1" applyFont="1" applyFill="1" applyBorder="1" applyAlignment="1" applyProtection="1">
      <alignment horizontal="center" vertical="center"/>
      <protection locked="0"/>
    </xf>
    <xf numFmtId="0" fontId="18" fillId="25" borderId="10" xfId="0" applyFont="1" applyFill="1" applyBorder="1" applyAlignment="1" applyProtection="1">
      <alignment horizontal="left" vertical="center"/>
      <protection locked="0"/>
    </xf>
    <xf numFmtId="182" fontId="36" fillId="25" borderId="10" xfId="60" applyNumberFormat="1" applyFont="1" applyFill="1" applyBorder="1" applyAlignment="1" applyProtection="1">
      <alignment horizontal="center" vertical="center"/>
      <protection locked="0"/>
    </xf>
    <xf numFmtId="182" fontId="23" fillId="0" borderId="0" xfId="57" applyNumberFormat="1" applyFont="1" applyBorder="1" applyAlignment="1" applyProtection="1">
      <alignment horizontal="right" vertical="center" wrapText="1"/>
      <protection locked="0"/>
    </xf>
    <xf numFmtId="0" fontId="25" fillId="0" borderId="0" xfId="57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8" fillId="0" borderId="0" xfId="60" applyFont="1" applyAlignment="1" applyProtection="1">
      <alignment horizontal="center" vertical="center" wrapText="1"/>
      <protection locked="0"/>
    </xf>
    <xf numFmtId="0" fontId="30" fillId="0" borderId="0" xfId="0" applyNumberFormat="1" applyFont="1" applyAlignment="1" applyProtection="1">
      <alignment horizontal="center" vertical="center" wrapText="1"/>
      <protection locked="0"/>
    </xf>
    <xf numFmtId="0" fontId="26" fillId="0" borderId="0" xfId="0" applyNumberFormat="1" applyFont="1" applyAlignment="1" applyProtection="1">
      <alignment horizontal="center" vertical="center" wrapText="1"/>
      <protection locked="0"/>
    </xf>
    <xf numFmtId="0" fontId="23" fillId="0" borderId="11" xfId="57" applyFont="1" applyBorder="1" applyAlignment="1" applyProtection="1">
      <alignment horizontal="center" vertical="center" wrapText="1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" xfId="55"/>
    <cellStyle name="Normal 2" xfId="56"/>
    <cellStyle name="Normal 2 2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  <cellStyle name="Обычный 2" xfId="68"/>
    <cellStyle name="Обычный 3" xfId="69"/>
    <cellStyle name="Обычный 3 2" xfId="70"/>
    <cellStyle name="Обычный 6" xfId="71"/>
    <cellStyle name="Обычный 7" xfId="72"/>
    <cellStyle name="Стиль 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zer\Downloads\&#1350;&#1377;&#1389;&#1377;&#1392;&#1377;&#1399;&#1387;&#1406;&#1398;&#1381;&#1408;\&#1350;&#1377;&#1389;&#1377;&#1392;&#1377;&#1399;&#1387;&#1406;%20&#1398;&#1396;&#1400;&#1410;&#1399;\&#1345;&#1415;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view="pageBreakPreview" zoomScaleSheetLayoutView="100" zoomScalePageLayoutView="0" workbookViewId="0" topLeftCell="A1">
      <selection activeCell="E46" sqref="E46"/>
    </sheetView>
  </sheetViews>
  <sheetFormatPr defaultColWidth="4.8515625" defaultRowHeight="12.75"/>
  <cols>
    <col min="1" max="1" width="4.8515625" style="8" customWidth="1"/>
    <col min="2" max="2" width="59.00390625" style="8" customWidth="1"/>
    <col min="3" max="3" width="10.7109375" style="8" customWidth="1"/>
    <col min="4" max="4" width="14.28125" style="8" bestFit="1" customWidth="1"/>
    <col min="5" max="5" width="17.7109375" style="8" bestFit="1" customWidth="1"/>
    <col min="6" max="6" width="15.28125" style="8" customWidth="1"/>
    <col min="7" max="255" width="9.140625" style="8" customWidth="1"/>
    <col min="256" max="16384" width="4.8515625" style="8" customWidth="1"/>
  </cols>
  <sheetData>
    <row r="1" spans="1:6" ht="20.25" customHeight="1">
      <c r="A1" s="82" t="s">
        <v>21</v>
      </c>
      <c r="B1" s="82"/>
      <c r="C1" s="82"/>
      <c r="D1" s="82"/>
      <c r="E1" s="82"/>
      <c r="F1" s="82"/>
    </row>
    <row r="2" spans="1:6" s="9" customFormat="1" ht="24.75" customHeight="1">
      <c r="A2" s="83" t="s">
        <v>83</v>
      </c>
      <c r="B2" s="83"/>
      <c r="C2" s="83"/>
      <c r="D2" s="83"/>
      <c r="E2" s="83"/>
      <c r="F2" s="83"/>
    </row>
    <row r="3" spans="1:8" ht="51.75" customHeight="1">
      <c r="A3" s="84" t="s">
        <v>86</v>
      </c>
      <c r="B3" s="85"/>
      <c r="C3" s="85"/>
      <c r="D3" s="85"/>
      <c r="E3" s="85"/>
      <c r="F3" s="85"/>
      <c r="G3" s="11"/>
      <c r="H3" s="11"/>
    </row>
    <row r="4" spans="1:6" s="9" customFormat="1" ht="17.25" customHeight="1">
      <c r="A4" s="43"/>
      <c r="B4" s="43"/>
      <c r="C4" s="16"/>
      <c r="D4" s="16"/>
      <c r="E4" s="16"/>
      <c r="F4" s="44" t="s">
        <v>0</v>
      </c>
    </row>
    <row r="5" spans="1:6" s="9" customFormat="1" ht="40.5">
      <c r="A5" s="45"/>
      <c r="B5" s="46" t="s">
        <v>8</v>
      </c>
      <c r="C5" s="47" t="s">
        <v>23</v>
      </c>
      <c r="D5" s="48" t="s">
        <v>87</v>
      </c>
      <c r="E5" s="48" t="s">
        <v>88</v>
      </c>
      <c r="F5" s="49" t="s">
        <v>25</v>
      </c>
    </row>
    <row r="6" spans="1:6" s="9" customFormat="1" ht="18">
      <c r="A6" s="36" t="s">
        <v>4</v>
      </c>
      <c r="B6" s="20" t="s">
        <v>74</v>
      </c>
      <c r="C6" s="76"/>
      <c r="D6" s="76">
        <f>D7+D8+D12</f>
        <v>86864.6</v>
      </c>
      <c r="E6" s="76">
        <f>E7+E8+E12</f>
        <v>83644.2</v>
      </c>
      <c r="F6" s="21">
        <f>E6/D6*100</f>
        <v>96.29262092958464</v>
      </c>
    </row>
    <row r="7" spans="1:6" s="10" customFormat="1" ht="27">
      <c r="A7" s="34">
        <v>1.1</v>
      </c>
      <c r="B7" s="74" t="s">
        <v>76</v>
      </c>
      <c r="C7" s="71"/>
      <c r="D7" s="71">
        <v>221.2</v>
      </c>
      <c r="E7" s="71">
        <v>221.2</v>
      </c>
      <c r="F7" s="71">
        <f>E7/D7*100</f>
        <v>100</v>
      </c>
    </row>
    <row r="8" spans="1:6" s="10" customFormat="1" ht="17.25" customHeight="1">
      <c r="A8" s="38">
        <v>1.2</v>
      </c>
      <c r="B8" s="73" t="s">
        <v>67</v>
      </c>
      <c r="C8" s="58"/>
      <c r="D8" s="58">
        <f>D9+D10+D11</f>
        <v>86497.1</v>
      </c>
      <c r="E8" s="58">
        <f>E9+E10+E11</f>
        <v>83276.7</v>
      </c>
      <c r="F8" s="21">
        <f aca="true" t="shared" si="0" ref="F8:F13">E8/D8*100</f>
        <v>96.27686939793357</v>
      </c>
    </row>
    <row r="9" spans="1:6" s="9" customFormat="1" ht="27">
      <c r="A9" s="34" t="s">
        <v>68</v>
      </c>
      <c r="B9" s="74" t="s">
        <v>73</v>
      </c>
      <c r="C9" s="53"/>
      <c r="D9" s="53">
        <v>83410.3</v>
      </c>
      <c r="E9" s="53">
        <v>79956.7</v>
      </c>
      <c r="F9" s="71">
        <f t="shared" si="0"/>
        <v>95.85950416195601</v>
      </c>
    </row>
    <row r="10" spans="1:6" s="9" customFormat="1" ht="17.25" customHeight="1">
      <c r="A10" s="33" t="s">
        <v>69</v>
      </c>
      <c r="B10" s="35" t="s">
        <v>5</v>
      </c>
      <c r="C10" s="53"/>
      <c r="D10" s="53">
        <v>1756.2</v>
      </c>
      <c r="E10" s="53">
        <v>2000</v>
      </c>
      <c r="F10" s="71">
        <f>E10/D10*100</f>
        <v>113.88224575788635</v>
      </c>
    </row>
    <row r="11" spans="1:6" s="9" customFormat="1" ht="17.25" customHeight="1">
      <c r="A11" s="33" t="s">
        <v>70</v>
      </c>
      <c r="B11" s="35" t="s">
        <v>71</v>
      </c>
      <c r="C11" s="53"/>
      <c r="D11" s="53">
        <v>1330.6</v>
      </c>
      <c r="E11" s="53">
        <v>1320</v>
      </c>
      <c r="F11" s="71">
        <f t="shared" si="0"/>
        <v>99.20336690214941</v>
      </c>
    </row>
    <row r="12" spans="1:6" s="9" customFormat="1" ht="17.25" customHeight="1">
      <c r="A12" s="38">
        <v>1.3</v>
      </c>
      <c r="B12" s="37" t="s">
        <v>24</v>
      </c>
      <c r="C12" s="72"/>
      <c r="D12" s="72">
        <f>D13</f>
        <v>146.3</v>
      </c>
      <c r="E12" s="72">
        <f>E13</f>
        <v>146.3</v>
      </c>
      <c r="F12" s="21">
        <f t="shared" si="0"/>
        <v>100</v>
      </c>
    </row>
    <row r="13" spans="1:7" s="14" customFormat="1" ht="17.25" customHeight="1">
      <c r="A13" s="33" t="s">
        <v>72</v>
      </c>
      <c r="B13" s="35" t="s">
        <v>77</v>
      </c>
      <c r="C13" s="75"/>
      <c r="D13" s="75">
        <v>146.3</v>
      </c>
      <c r="E13" s="75">
        <v>146.3</v>
      </c>
      <c r="F13" s="71">
        <f t="shared" si="0"/>
        <v>100</v>
      </c>
      <c r="G13" s="10"/>
    </row>
    <row r="14" spans="1:10" s="10" customFormat="1" ht="39.75" customHeight="1">
      <c r="A14" s="19" t="s">
        <v>6</v>
      </c>
      <c r="B14" s="20" t="s">
        <v>22</v>
      </c>
      <c r="C14" s="21"/>
      <c r="D14" s="21">
        <f>D15+D59</f>
        <v>85889.29999999997</v>
      </c>
      <c r="E14" s="21">
        <f>E15+E59</f>
        <v>82644.69999999998</v>
      </c>
      <c r="F14" s="21">
        <f>E14/D14*100</f>
        <v>96.2223466718206</v>
      </c>
      <c r="H14" s="69"/>
      <c r="I14" s="69"/>
      <c r="J14" s="69"/>
    </row>
    <row r="15" spans="1:6" s="10" customFormat="1" ht="28.5" customHeight="1">
      <c r="A15" s="23" t="s">
        <v>14</v>
      </c>
      <c r="B15" s="20" t="s">
        <v>16</v>
      </c>
      <c r="C15" s="21"/>
      <c r="D15" s="21">
        <f>D16+D19+D26+D28+D35+D41+D45+D52+D57+D58</f>
        <v>85372.59999999998</v>
      </c>
      <c r="E15" s="21">
        <f>E16+E19+E26+E28+E35+E41+E45+E52+E57+E58</f>
        <v>82296.69999999998</v>
      </c>
      <c r="F15" s="21">
        <f aca="true" t="shared" si="1" ref="F15:F49">E15/D15*100</f>
        <v>96.3970875901636</v>
      </c>
    </row>
    <row r="16" spans="1:6" s="10" customFormat="1" ht="18" customHeight="1">
      <c r="A16" s="54">
        <v>1</v>
      </c>
      <c r="B16" s="55" t="s">
        <v>7</v>
      </c>
      <c r="C16" s="56"/>
      <c r="D16" s="58">
        <f>SUM(D17:D18)</f>
        <v>69467.7</v>
      </c>
      <c r="E16" s="58">
        <f>SUM(E17:E18)</f>
        <v>65020.7</v>
      </c>
      <c r="F16" s="68">
        <f t="shared" si="1"/>
        <v>93.59846374646058</v>
      </c>
    </row>
    <row r="17" spans="1:6" s="9" customFormat="1" ht="18" customHeight="1">
      <c r="A17" s="15">
        <v>1.1</v>
      </c>
      <c r="B17" s="25" t="s">
        <v>43</v>
      </c>
      <c r="C17" s="40">
        <v>4111</v>
      </c>
      <c r="D17" s="77">
        <v>69058.9</v>
      </c>
      <c r="E17" s="53">
        <v>64500.7</v>
      </c>
      <c r="F17" s="42">
        <f t="shared" si="1"/>
        <v>93.39954734292031</v>
      </c>
    </row>
    <row r="18" spans="1:6" s="9" customFormat="1" ht="18" customHeight="1">
      <c r="A18" s="15">
        <v>1.2</v>
      </c>
      <c r="B18" s="78" t="s">
        <v>84</v>
      </c>
      <c r="C18" s="40">
        <v>4112</v>
      </c>
      <c r="D18" s="77">
        <v>408.8</v>
      </c>
      <c r="E18" s="53">
        <v>520</v>
      </c>
      <c r="F18" s="42">
        <f t="shared" si="1"/>
        <v>127.20156555772995</v>
      </c>
    </row>
    <row r="19" spans="1:8" s="10" customFormat="1" ht="18" customHeight="1">
      <c r="A19" s="54">
        <v>2</v>
      </c>
      <c r="B19" s="55" t="s">
        <v>44</v>
      </c>
      <c r="C19" s="56">
        <v>4210</v>
      </c>
      <c r="D19" s="58">
        <f>SUM(D20:D25)</f>
        <v>2471.5</v>
      </c>
      <c r="E19" s="58">
        <f>SUM(E20:E25)</f>
        <v>2518</v>
      </c>
      <c r="F19" s="68">
        <f t="shared" si="1"/>
        <v>101.88144851304877</v>
      </c>
      <c r="H19" s="69"/>
    </row>
    <row r="20" spans="1:8" s="9" customFormat="1" ht="18" customHeight="1">
      <c r="A20" s="15">
        <v>2.1</v>
      </c>
      <c r="B20" s="25" t="s">
        <v>46</v>
      </c>
      <c r="C20" s="40">
        <v>4211</v>
      </c>
      <c r="D20" s="53">
        <v>96</v>
      </c>
      <c r="E20" s="53">
        <v>96</v>
      </c>
      <c r="F20" s="42">
        <f t="shared" si="1"/>
        <v>100</v>
      </c>
      <c r="H20" s="16"/>
    </row>
    <row r="21" spans="1:6" s="9" customFormat="1" ht="18" customHeight="1">
      <c r="A21" s="15">
        <v>2.2</v>
      </c>
      <c r="B21" s="26" t="s">
        <v>47</v>
      </c>
      <c r="C21" s="41">
        <v>4212</v>
      </c>
      <c r="D21" s="53">
        <v>544.4</v>
      </c>
      <c r="E21" s="53">
        <v>500</v>
      </c>
      <c r="F21" s="42">
        <f t="shared" si="1"/>
        <v>91.84423218221896</v>
      </c>
    </row>
    <row r="22" spans="1:6" s="9" customFormat="1" ht="18" customHeight="1">
      <c r="A22" s="15">
        <v>2.3</v>
      </c>
      <c r="B22" s="26" t="s">
        <v>48</v>
      </c>
      <c r="C22" s="41">
        <v>4213</v>
      </c>
      <c r="D22" s="53">
        <v>1154.3</v>
      </c>
      <c r="E22" s="53">
        <v>1162</v>
      </c>
      <c r="F22" s="42">
        <f t="shared" si="1"/>
        <v>100.66707095209217</v>
      </c>
    </row>
    <row r="23" spans="1:6" s="9" customFormat="1" ht="16.5" customHeight="1">
      <c r="A23" s="15">
        <v>2.4</v>
      </c>
      <c r="B23" s="26" t="s">
        <v>49</v>
      </c>
      <c r="C23" s="41">
        <v>4214</v>
      </c>
      <c r="D23" s="53">
        <v>221.2</v>
      </c>
      <c r="E23" s="53">
        <v>240</v>
      </c>
      <c r="F23" s="42">
        <f t="shared" si="1"/>
        <v>108.499095840868</v>
      </c>
    </row>
    <row r="24" spans="1:6" s="9" customFormat="1" ht="18">
      <c r="A24" s="15">
        <v>2.5</v>
      </c>
      <c r="B24" s="26" t="s">
        <v>50</v>
      </c>
      <c r="C24" s="41">
        <v>4215</v>
      </c>
      <c r="D24" s="53">
        <v>19</v>
      </c>
      <c r="E24" s="53">
        <v>40</v>
      </c>
      <c r="F24" s="42">
        <f t="shared" si="1"/>
        <v>210.52631578947367</v>
      </c>
    </row>
    <row r="25" spans="1:6" s="9" customFormat="1" ht="18">
      <c r="A25" s="15">
        <v>2.6</v>
      </c>
      <c r="B25" s="26" t="s">
        <v>51</v>
      </c>
      <c r="C25" s="41">
        <v>4216</v>
      </c>
      <c r="D25" s="53">
        <v>436.6</v>
      </c>
      <c r="E25" s="53">
        <v>480</v>
      </c>
      <c r="F25" s="42">
        <f t="shared" si="1"/>
        <v>109.94044892349977</v>
      </c>
    </row>
    <row r="26" spans="1:6" s="70" customFormat="1" ht="30">
      <c r="A26" s="54">
        <v>3</v>
      </c>
      <c r="B26" s="57" t="s">
        <v>45</v>
      </c>
      <c r="C26" s="56">
        <v>4220</v>
      </c>
      <c r="D26" s="58">
        <f>SUM(D27)</f>
        <v>0</v>
      </c>
      <c r="E26" s="58">
        <f>SUM(E27)</f>
        <v>0</v>
      </c>
      <c r="F26" s="68" t="e">
        <f t="shared" si="1"/>
        <v>#DIV/0!</v>
      </c>
    </row>
    <row r="27" spans="1:6" s="9" customFormat="1" ht="18">
      <c r="A27" s="15">
        <v>3.1</v>
      </c>
      <c r="B27" s="25" t="s">
        <v>27</v>
      </c>
      <c r="C27" s="40">
        <v>4221</v>
      </c>
      <c r="D27" s="53"/>
      <c r="E27" s="53"/>
      <c r="F27" s="42" t="e">
        <f t="shared" si="1"/>
        <v>#DIV/0!</v>
      </c>
    </row>
    <row r="28" spans="1:6" s="10" customFormat="1" ht="30">
      <c r="A28" s="54">
        <v>4</v>
      </c>
      <c r="B28" s="57" t="s">
        <v>52</v>
      </c>
      <c r="C28" s="56">
        <v>4230</v>
      </c>
      <c r="D28" s="58">
        <f>SUM(D29:D34)</f>
        <v>4662.5</v>
      </c>
      <c r="E28" s="58">
        <f>SUM(E29:E34)</f>
        <v>2624.4</v>
      </c>
      <c r="F28" s="68">
        <f t="shared" si="1"/>
        <v>56.28739946380698</v>
      </c>
    </row>
    <row r="29" spans="1:6" s="9" customFormat="1" ht="18" customHeight="1">
      <c r="A29" s="12">
        <v>4.1</v>
      </c>
      <c r="B29" s="27" t="s">
        <v>53</v>
      </c>
      <c r="C29" s="40">
        <v>4231</v>
      </c>
      <c r="D29" s="77">
        <v>1001.6</v>
      </c>
      <c r="E29" s="53">
        <v>265.4</v>
      </c>
      <c r="F29" s="42">
        <f t="shared" si="1"/>
        <v>26.497603833865814</v>
      </c>
    </row>
    <row r="30" spans="1:6" s="9" customFormat="1" ht="18" customHeight="1">
      <c r="A30" s="12">
        <v>4.2</v>
      </c>
      <c r="B30" s="27" t="s">
        <v>54</v>
      </c>
      <c r="C30" s="40">
        <v>4232</v>
      </c>
      <c r="D30" s="53">
        <v>330</v>
      </c>
      <c r="E30" s="53">
        <v>330</v>
      </c>
      <c r="F30" s="42">
        <f t="shared" si="1"/>
        <v>100</v>
      </c>
    </row>
    <row r="31" spans="1:6" s="9" customFormat="1" ht="29.25" customHeight="1">
      <c r="A31" s="12">
        <v>4.3</v>
      </c>
      <c r="B31" s="27" t="s">
        <v>55</v>
      </c>
      <c r="C31" s="40">
        <v>4233</v>
      </c>
      <c r="D31" s="53"/>
      <c r="E31" s="53"/>
      <c r="F31" s="42" t="e">
        <f t="shared" si="1"/>
        <v>#DIV/0!</v>
      </c>
    </row>
    <row r="32" spans="1:6" s="9" customFormat="1" ht="18" customHeight="1">
      <c r="A32" s="12">
        <v>4.4</v>
      </c>
      <c r="B32" s="27" t="s">
        <v>56</v>
      </c>
      <c r="C32" s="40">
        <v>4234</v>
      </c>
      <c r="D32" s="53">
        <v>275</v>
      </c>
      <c r="E32" s="53">
        <v>240</v>
      </c>
      <c r="F32" s="42">
        <f t="shared" si="1"/>
        <v>87.27272727272727</v>
      </c>
    </row>
    <row r="33" spans="1:6" s="9" customFormat="1" ht="18" customHeight="1">
      <c r="A33" s="12">
        <v>4.5</v>
      </c>
      <c r="B33" s="27" t="s">
        <v>57</v>
      </c>
      <c r="C33" s="40">
        <v>4236</v>
      </c>
      <c r="D33" s="53"/>
      <c r="E33" s="53"/>
      <c r="F33" s="42" t="e">
        <f t="shared" si="1"/>
        <v>#DIV/0!</v>
      </c>
    </row>
    <row r="34" spans="1:6" s="9" customFormat="1" ht="18" customHeight="1">
      <c r="A34" s="12">
        <v>4.6</v>
      </c>
      <c r="B34" s="27" t="s">
        <v>58</v>
      </c>
      <c r="C34" s="40">
        <v>4239</v>
      </c>
      <c r="D34" s="77">
        <v>3055.9</v>
      </c>
      <c r="E34" s="53">
        <v>1789</v>
      </c>
      <c r="F34" s="42">
        <f t="shared" si="1"/>
        <v>58.54249157367715</v>
      </c>
    </row>
    <row r="35" spans="1:6" s="10" customFormat="1" ht="18" customHeight="1">
      <c r="A35" s="54">
        <v>5</v>
      </c>
      <c r="B35" s="57" t="s">
        <v>59</v>
      </c>
      <c r="C35" s="56">
        <v>4240</v>
      </c>
      <c r="D35" s="58">
        <f>D36</f>
        <v>485</v>
      </c>
      <c r="E35" s="58">
        <f>E36</f>
        <v>636</v>
      </c>
      <c r="F35" s="68">
        <f t="shared" si="1"/>
        <v>131.1340206185567</v>
      </c>
    </row>
    <row r="36" spans="1:6" s="10" customFormat="1" ht="18" customHeight="1">
      <c r="A36" s="22">
        <v>5.1</v>
      </c>
      <c r="B36" s="24" t="s">
        <v>12</v>
      </c>
      <c r="C36" s="39">
        <v>4241</v>
      </c>
      <c r="D36" s="58">
        <f>SUM(D37:D40)</f>
        <v>485</v>
      </c>
      <c r="E36" s="58">
        <f>SUM(E37:E40)</f>
        <v>636</v>
      </c>
      <c r="F36" s="21">
        <f t="shared" si="1"/>
        <v>131.1340206185567</v>
      </c>
    </row>
    <row r="37" spans="1:6" s="9" customFormat="1" ht="18" customHeight="1">
      <c r="A37" s="12" t="s">
        <v>38</v>
      </c>
      <c r="B37" s="27" t="s">
        <v>12</v>
      </c>
      <c r="C37" s="40"/>
      <c r="D37" s="53">
        <v>185</v>
      </c>
      <c r="E37" s="53">
        <v>336</v>
      </c>
      <c r="F37" s="42">
        <f t="shared" si="1"/>
        <v>181.62162162162164</v>
      </c>
    </row>
    <row r="38" spans="1:6" s="9" customFormat="1" ht="18" customHeight="1">
      <c r="A38" s="12" t="s">
        <v>39</v>
      </c>
      <c r="B38" s="13" t="s">
        <v>17</v>
      </c>
      <c r="C38" s="40"/>
      <c r="D38" s="53"/>
      <c r="E38" s="53"/>
      <c r="F38" s="42" t="e">
        <f t="shared" si="1"/>
        <v>#DIV/0!</v>
      </c>
    </row>
    <row r="39" spans="1:6" s="9" customFormat="1" ht="18" customHeight="1">
      <c r="A39" s="12" t="s">
        <v>40</v>
      </c>
      <c r="B39" s="27" t="s">
        <v>79</v>
      </c>
      <c r="C39" s="40"/>
      <c r="D39" s="53">
        <v>300</v>
      </c>
      <c r="E39" s="53">
        <v>300</v>
      </c>
      <c r="F39" s="42">
        <f t="shared" si="1"/>
        <v>100</v>
      </c>
    </row>
    <row r="40" spans="1:6" s="9" customFormat="1" ht="18" customHeight="1">
      <c r="A40" s="12" t="s">
        <v>41</v>
      </c>
      <c r="B40" s="27"/>
      <c r="C40" s="40"/>
      <c r="D40" s="53"/>
      <c r="E40" s="53"/>
      <c r="F40" s="42" t="e">
        <f t="shared" si="1"/>
        <v>#DIV/0!</v>
      </c>
    </row>
    <row r="41" spans="1:6" s="10" customFormat="1" ht="18" customHeight="1">
      <c r="A41" s="54">
        <v>6</v>
      </c>
      <c r="B41" s="57" t="s">
        <v>60</v>
      </c>
      <c r="C41" s="56">
        <v>4250</v>
      </c>
      <c r="D41" s="58">
        <f>SUM(D42:D44)</f>
        <v>658.4000000000001</v>
      </c>
      <c r="E41" s="58">
        <f>SUM(E42:E44)</f>
        <v>1076</v>
      </c>
      <c r="F41" s="68">
        <f t="shared" si="1"/>
        <v>163.42648845686512</v>
      </c>
    </row>
    <row r="42" spans="1:6" s="9" customFormat="1" ht="18" customHeight="1">
      <c r="A42" s="12">
        <v>6.1</v>
      </c>
      <c r="B42" s="27" t="s">
        <v>29</v>
      </c>
      <c r="C42" s="40">
        <v>4251</v>
      </c>
      <c r="D42" s="53">
        <v>190.8</v>
      </c>
      <c r="E42" s="53">
        <v>300</v>
      </c>
      <c r="F42" s="42">
        <f t="shared" si="1"/>
        <v>157.2327044025157</v>
      </c>
    </row>
    <row r="43" spans="1:6" s="9" customFormat="1" ht="30">
      <c r="A43" s="12">
        <v>6.2</v>
      </c>
      <c r="B43" s="27" t="s">
        <v>30</v>
      </c>
      <c r="C43" s="40">
        <v>4252</v>
      </c>
      <c r="D43" s="53">
        <v>467.6</v>
      </c>
      <c r="E43" s="53">
        <v>676</v>
      </c>
      <c r="F43" s="42">
        <f t="shared" si="1"/>
        <v>144.56800684345595</v>
      </c>
    </row>
    <row r="44" spans="1:6" s="9" customFormat="1" ht="29.25" customHeight="1">
      <c r="A44" s="12">
        <v>6.3</v>
      </c>
      <c r="B44" s="27" t="s">
        <v>80</v>
      </c>
      <c r="C44" s="40"/>
      <c r="D44" s="53"/>
      <c r="E44" s="53">
        <v>100</v>
      </c>
      <c r="F44" s="42" t="e">
        <f t="shared" si="1"/>
        <v>#DIV/0!</v>
      </c>
    </row>
    <row r="45" spans="1:6" s="10" customFormat="1" ht="18" customHeight="1">
      <c r="A45" s="54">
        <v>7</v>
      </c>
      <c r="B45" s="57" t="s">
        <v>61</v>
      </c>
      <c r="C45" s="56">
        <v>4260</v>
      </c>
      <c r="D45" s="58">
        <f>SUM(D46:D51)</f>
        <v>5375.9</v>
      </c>
      <c r="E45" s="58">
        <f>SUM(E46:E51)</f>
        <v>7295.700000000001</v>
      </c>
      <c r="F45" s="68">
        <f t="shared" si="1"/>
        <v>135.71122974757716</v>
      </c>
    </row>
    <row r="46" spans="1:6" s="9" customFormat="1" ht="18" customHeight="1">
      <c r="A46" s="12">
        <v>7.1</v>
      </c>
      <c r="B46" s="27" t="s">
        <v>31</v>
      </c>
      <c r="C46" s="40">
        <v>4261</v>
      </c>
      <c r="D46" s="53">
        <v>838.3</v>
      </c>
      <c r="E46" s="53">
        <v>962.4</v>
      </c>
      <c r="F46" s="42">
        <f t="shared" si="1"/>
        <v>114.80376953357987</v>
      </c>
    </row>
    <row r="47" spans="1:6" s="9" customFormat="1" ht="18" customHeight="1">
      <c r="A47" s="12">
        <v>7.2</v>
      </c>
      <c r="B47" s="27" t="s">
        <v>78</v>
      </c>
      <c r="C47" s="40">
        <v>4262</v>
      </c>
      <c r="D47" s="53">
        <v>1086.4</v>
      </c>
      <c r="E47" s="53">
        <v>920</v>
      </c>
      <c r="F47" s="42">
        <f t="shared" si="1"/>
        <v>84.68335787923415</v>
      </c>
    </row>
    <row r="48" spans="1:6" s="9" customFormat="1" ht="30">
      <c r="A48" s="12">
        <v>7.3</v>
      </c>
      <c r="B48" s="27" t="s">
        <v>32</v>
      </c>
      <c r="C48" s="40">
        <v>4263</v>
      </c>
      <c r="D48" s="53"/>
      <c r="E48" s="53"/>
      <c r="F48" s="42" t="e">
        <f t="shared" si="1"/>
        <v>#DIV/0!</v>
      </c>
    </row>
    <row r="49" spans="1:6" s="9" customFormat="1" ht="18" customHeight="1">
      <c r="A49" s="12">
        <v>7.4</v>
      </c>
      <c r="B49" s="27" t="s">
        <v>33</v>
      </c>
      <c r="C49" s="40">
        <v>4266</v>
      </c>
      <c r="D49" s="53">
        <v>3406.2</v>
      </c>
      <c r="E49" s="53">
        <v>5263.3</v>
      </c>
      <c r="F49" s="42">
        <f t="shared" si="1"/>
        <v>154.5211672831895</v>
      </c>
    </row>
    <row r="50" spans="1:6" s="9" customFormat="1" ht="18" customHeight="1">
      <c r="A50" s="12">
        <v>7.5</v>
      </c>
      <c r="B50" s="27" t="s">
        <v>42</v>
      </c>
      <c r="C50" s="40">
        <v>4267</v>
      </c>
      <c r="D50" s="53"/>
      <c r="E50" s="53"/>
      <c r="F50" s="42" t="e">
        <f aca="true" t="shared" si="2" ref="F50:F70">E50/D50*100</f>
        <v>#DIV/0!</v>
      </c>
    </row>
    <row r="51" spans="1:6" s="9" customFormat="1" ht="18" customHeight="1">
      <c r="A51" s="12">
        <v>7.6</v>
      </c>
      <c r="B51" s="27" t="s">
        <v>34</v>
      </c>
      <c r="C51" s="40">
        <v>4269</v>
      </c>
      <c r="D51" s="53">
        <v>45</v>
      </c>
      <c r="E51" s="53">
        <v>150</v>
      </c>
      <c r="F51" s="42">
        <f t="shared" si="2"/>
        <v>333.33333333333337</v>
      </c>
    </row>
    <row r="52" spans="1:6" s="10" customFormat="1" ht="18" customHeight="1">
      <c r="A52" s="54">
        <v>8</v>
      </c>
      <c r="B52" s="57" t="s">
        <v>62</v>
      </c>
      <c r="C52" s="56">
        <v>4820</v>
      </c>
      <c r="D52" s="58">
        <f>SUM(D53:D56)</f>
        <v>1502.2</v>
      </c>
      <c r="E52" s="58">
        <f>SUM(E53:E56)</f>
        <v>1238</v>
      </c>
      <c r="F52" s="68">
        <f t="shared" si="2"/>
        <v>82.41246172280655</v>
      </c>
    </row>
    <row r="53" spans="1:6" s="9" customFormat="1" ht="18" customHeight="1">
      <c r="A53" s="17">
        <v>8.1</v>
      </c>
      <c r="B53" s="28" t="s">
        <v>10</v>
      </c>
      <c r="C53" s="40">
        <v>4822</v>
      </c>
      <c r="D53" s="77">
        <v>500.1</v>
      </c>
      <c r="E53" s="53">
        <v>300</v>
      </c>
      <c r="F53" s="42">
        <f t="shared" si="2"/>
        <v>59.98800239952009</v>
      </c>
    </row>
    <row r="54" spans="1:6" s="9" customFormat="1" ht="28.5" customHeight="1">
      <c r="A54" s="17">
        <v>8.2</v>
      </c>
      <c r="B54" s="28" t="s">
        <v>13</v>
      </c>
      <c r="C54" s="40">
        <v>4822</v>
      </c>
      <c r="D54" s="53">
        <v>118.1</v>
      </c>
      <c r="E54" s="53">
        <v>110</v>
      </c>
      <c r="F54" s="42">
        <f>E54/D54*100</f>
        <v>93.14140558848433</v>
      </c>
    </row>
    <row r="55" spans="1:6" s="9" customFormat="1" ht="18" customHeight="1">
      <c r="A55" s="17">
        <v>8.3</v>
      </c>
      <c r="B55" s="28" t="s">
        <v>26</v>
      </c>
      <c r="C55" s="40">
        <v>4822</v>
      </c>
      <c r="D55" s="77">
        <v>684</v>
      </c>
      <c r="E55" s="53">
        <v>628</v>
      </c>
      <c r="F55" s="42">
        <f>E55/D55*100</f>
        <v>91.81286549707602</v>
      </c>
    </row>
    <row r="56" spans="1:6" s="9" customFormat="1" ht="18" customHeight="1">
      <c r="A56" s="17">
        <v>8.4</v>
      </c>
      <c r="B56" s="28" t="s">
        <v>18</v>
      </c>
      <c r="C56" s="40">
        <v>4823</v>
      </c>
      <c r="D56" s="53">
        <v>200</v>
      </c>
      <c r="E56" s="53">
        <v>200</v>
      </c>
      <c r="F56" s="42">
        <f>E56/D56*100</f>
        <v>100</v>
      </c>
    </row>
    <row r="57" spans="1:6" s="9" customFormat="1" ht="18" customHeight="1">
      <c r="A57" s="61">
        <v>9</v>
      </c>
      <c r="B57" s="62" t="s">
        <v>11</v>
      </c>
      <c r="C57" s="63"/>
      <c r="D57" s="79">
        <v>749.4</v>
      </c>
      <c r="E57" s="59">
        <v>1887.9</v>
      </c>
      <c r="F57" s="42">
        <f t="shared" si="2"/>
        <v>251.92153722978384</v>
      </c>
    </row>
    <row r="58" spans="1:6" s="9" customFormat="1" ht="18" customHeight="1">
      <c r="A58" s="61">
        <v>10</v>
      </c>
      <c r="B58" s="60" t="s">
        <v>19</v>
      </c>
      <c r="C58" s="63">
        <v>4861</v>
      </c>
      <c r="D58" s="59"/>
      <c r="E58" s="59"/>
      <c r="F58" s="42" t="e">
        <f t="shared" si="2"/>
        <v>#DIV/0!</v>
      </c>
    </row>
    <row r="59" spans="1:6" s="10" customFormat="1" ht="18" customHeight="1">
      <c r="A59" s="54" t="s">
        <v>15</v>
      </c>
      <c r="B59" s="57" t="s">
        <v>63</v>
      </c>
      <c r="C59" s="56">
        <v>5000</v>
      </c>
      <c r="D59" s="58">
        <f>D60+D65+D66+D67+D68+D69+D70</f>
        <v>516.7</v>
      </c>
      <c r="E59" s="58">
        <f>E60+E65+E66+E67+E68+E69+E70</f>
        <v>348</v>
      </c>
      <c r="F59" s="68">
        <f t="shared" si="2"/>
        <v>67.35049351654732</v>
      </c>
    </row>
    <row r="60" spans="1:6" s="10" customFormat="1" ht="30">
      <c r="A60" s="54">
        <v>1</v>
      </c>
      <c r="B60" s="57" t="s">
        <v>64</v>
      </c>
      <c r="C60" s="56">
        <v>5120</v>
      </c>
      <c r="D60" s="58">
        <f>D61+D62+D63+D64</f>
        <v>516.7</v>
      </c>
      <c r="E60" s="58">
        <f>E61+E62+E63+E64</f>
        <v>348</v>
      </c>
      <c r="F60" s="68">
        <f t="shared" si="2"/>
        <v>67.35049351654732</v>
      </c>
    </row>
    <row r="61" spans="1:6" s="9" customFormat="1" ht="18" customHeight="1">
      <c r="A61" s="17">
        <v>1.1</v>
      </c>
      <c r="B61" s="18" t="s">
        <v>37</v>
      </c>
      <c r="C61" s="40">
        <v>5122</v>
      </c>
      <c r="D61" s="53">
        <v>516.7</v>
      </c>
      <c r="E61" s="53">
        <v>348</v>
      </c>
      <c r="F61" s="42">
        <f t="shared" si="2"/>
        <v>67.35049351654732</v>
      </c>
    </row>
    <row r="62" spans="1:6" s="9" customFormat="1" ht="18" customHeight="1">
      <c r="A62" s="17">
        <v>1.2</v>
      </c>
      <c r="B62" s="18" t="s">
        <v>85</v>
      </c>
      <c r="C62" s="40">
        <v>5129</v>
      </c>
      <c r="D62" s="53"/>
      <c r="E62" s="53"/>
      <c r="F62" s="42" t="e">
        <f t="shared" si="2"/>
        <v>#DIV/0!</v>
      </c>
    </row>
    <row r="63" spans="1:6" s="9" customFormat="1" ht="18" customHeight="1">
      <c r="A63" s="17">
        <v>1.3</v>
      </c>
      <c r="B63" s="18"/>
      <c r="C63" s="40"/>
      <c r="D63" s="53"/>
      <c r="E63" s="53"/>
      <c r="F63" s="42" t="e">
        <f t="shared" si="2"/>
        <v>#DIV/0!</v>
      </c>
    </row>
    <row r="64" spans="1:6" s="9" customFormat="1" ht="18" customHeight="1">
      <c r="A64" s="17">
        <v>1.4</v>
      </c>
      <c r="B64" s="18"/>
      <c r="C64" s="40"/>
      <c r="D64" s="53"/>
      <c r="E64" s="53"/>
      <c r="F64" s="42" t="e">
        <f t="shared" si="2"/>
        <v>#DIV/0!</v>
      </c>
    </row>
    <row r="65" spans="1:6" s="9" customFormat="1" ht="18" customHeight="1">
      <c r="A65" s="64">
        <v>2</v>
      </c>
      <c r="B65" s="65" t="s">
        <v>35</v>
      </c>
      <c r="C65" s="66">
        <v>5111</v>
      </c>
      <c r="D65" s="59"/>
      <c r="E65" s="59"/>
      <c r="F65" s="42" t="e">
        <f t="shared" si="2"/>
        <v>#DIV/0!</v>
      </c>
    </row>
    <row r="66" spans="1:6" s="9" customFormat="1" ht="34.5" customHeight="1">
      <c r="A66" s="64">
        <v>3</v>
      </c>
      <c r="B66" s="65" t="s">
        <v>36</v>
      </c>
      <c r="C66" s="66">
        <v>5112</v>
      </c>
      <c r="D66" s="59"/>
      <c r="E66" s="59"/>
      <c r="F66" s="42" t="e">
        <f t="shared" si="2"/>
        <v>#DIV/0!</v>
      </c>
    </row>
    <row r="67" spans="1:6" s="9" customFormat="1" ht="18" customHeight="1">
      <c r="A67" s="64">
        <v>4</v>
      </c>
      <c r="B67" s="65" t="s">
        <v>65</v>
      </c>
      <c r="C67" s="66">
        <v>5113</v>
      </c>
      <c r="D67" s="59"/>
      <c r="E67" s="59"/>
      <c r="F67" s="42" t="e">
        <f t="shared" si="2"/>
        <v>#DIV/0!</v>
      </c>
    </row>
    <row r="68" spans="1:6" s="9" customFormat="1" ht="18" customHeight="1">
      <c r="A68" s="67">
        <v>5</v>
      </c>
      <c r="B68" s="65" t="s">
        <v>66</v>
      </c>
      <c r="C68" s="63">
        <v>5132</v>
      </c>
      <c r="D68" s="59"/>
      <c r="E68" s="59"/>
      <c r="F68" s="42" t="e">
        <f t="shared" si="2"/>
        <v>#DIV/0!</v>
      </c>
    </row>
    <row r="69" spans="1:6" s="9" customFormat="1" ht="18" customHeight="1">
      <c r="A69" s="67">
        <v>6</v>
      </c>
      <c r="B69" s="65"/>
      <c r="C69" s="63"/>
      <c r="D69" s="59"/>
      <c r="E69" s="59"/>
      <c r="F69" s="42" t="e">
        <f t="shared" si="2"/>
        <v>#DIV/0!</v>
      </c>
    </row>
    <row r="70" spans="1:6" s="9" customFormat="1" ht="34.5" customHeight="1">
      <c r="A70" s="67">
        <v>7</v>
      </c>
      <c r="B70" s="65" t="s">
        <v>28</v>
      </c>
      <c r="C70" s="63">
        <v>5134</v>
      </c>
      <c r="D70" s="59"/>
      <c r="E70" s="59"/>
      <c r="F70" s="42" t="e">
        <f t="shared" si="2"/>
        <v>#DIV/0!</v>
      </c>
    </row>
    <row r="71" spans="1:6" s="10" customFormat="1" ht="36">
      <c r="A71" s="19" t="s">
        <v>9</v>
      </c>
      <c r="B71" s="20" t="s">
        <v>75</v>
      </c>
      <c r="C71" s="21"/>
      <c r="D71" s="21">
        <f>D6-D14</f>
        <v>975.300000000032</v>
      </c>
      <c r="E71" s="21">
        <f>E6-E14</f>
        <v>999.5000000000146</v>
      </c>
      <c r="F71" s="21">
        <f>E71/D71*100</f>
        <v>102.48128780887744</v>
      </c>
    </row>
    <row r="72" s="2" customFormat="1" ht="19.5" customHeight="1">
      <c r="A72" s="4"/>
    </row>
    <row r="73" spans="1:6" s="3" customFormat="1" ht="25.5" customHeight="1">
      <c r="A73" s="5"/>
      <c r="B73" s="7" t="s">
        <v>2</v>
      </c>
      <c r="C73" s="80"/>
      <c r="D73" s="80"/>
      <c r="E73" s="86" t="s">
        <v>81</v>
      </c>
      <c r="F73" s="86"/>
    </row>
    <row r="74" spans="1:6" s="3" customFormat="1" ht="12.75" customHeight="1">
      <c r="A74" s="5"/>
      <c r="C74" s="1"/>
      <c r="D74" s="1"/>
      <c r="E74" s="81" t="s">
        <v>20</v>
      </c>
      <c r="F74" s="81"/>
    </row>
    <row r="75" spans="1:6" s="3" customFormat="1" ht="8.25" customHeight="1">
      <c r="A75" s="5"/>
      <c r="C75" s="1"/>
      <c r="D75" s="1"/>
      <c r="E75" s="30"/>
      <c r="F75" s="31"/>
    </row>
    <row r="76" spans="1:6" s="3" customFormat="1" ht="22.5" customHeight="1">
      <c r="A76" s="5"/>
      <c r="B76" s="7" t="s">
        <v>3</v>
      </c>
      <c r="C76" s="29"/>
      <c r="D76" s="29"/>
      <c r="E76" s="86" t="s">
        <v>82</v>
      </c>
      <c r="F76" s="86"/>
    </row>
    <row r="77" spans="1:6" s="3" customFormat="1" ht="13.5" customHeight="1">
      <c r="A77" s="5"/>
      <c r="B77" s="32"/>
      <c r="C77" s="6" t="s">
        <v>1</v>
      </c>
      <c r="D77" s="6"/>
      <c r="E77" s="81" t="s">
        <v>20</v>
      </c>
      <c r="F77" s="81"/>
    </row>
    <row r="78" spans="1:6" s="9" customFormat="1" ht="18">
      <c r="A78" s="50"/>
      <c r="B78" s="51"/>
      <c r="C78" s="52"/>
      <c r="D78" s="52"/>
      <c r="E78" s="52"/>
      <c r="F78" s="52"/>
    </row>
  </sheetData>
  <sheetProtection/>
  <mergeCells count="7">
    <mergeCell ref="E77:F77"/>
    <mergeCell ref="A1:F1"/>
    <mergeCell ref="A2:F2"/>
    <mergeCell ref="A3:F3"/>
    <mergeCell ref="E73:F73"/>
    <mergeCell ref="E74:F74"/>
    <mergeCell ref="E76:F76"/>
  </mergeCells>
  <printOptions/>
  <pageMargins left="0.54" right="0.1968503937007874" top="0.2362204724409449" bottom="0.2755905511811024" header="0.15748031496062992" footer="0.1968503937007874"/>
  <pageSetup fitToHeight="0" fitToWidth="1" horizontalDpi="600" verticalDpi="600" orientation="portrait" paperSize="9" scale="80" r:id="rId1"/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2020-02-07T11:35:35Z</cp:lastPrinted>
  <dcterms:created xsi:type="dcterms:W3CDTF">1996-10-14T23:33:28Z</dcterms:created>
  <dcterms:modified xsi:type="dcterms:W3CDTF">2020-02-10T07:50:48Z</dcterms:modified>
  <cp:category/>
  <cp:version/>
  <cp:contentType/>
  <cp:contentStatus/>
</cp:coreProperties>
</file>