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445" firstSheet="11" activeTab="11"/>
  </bookViews>
  <sheets>
    <sheet name=" Naxahashiv  2015" sheetId="1" state="hidden" r:id="rId1"/>
    <sheet name="Հունվար" sheetId="2" state="hidden" r:id="rId2"/>
    <sheet name="Փետրվար" sheetId="3" state="hidden" r:id="rId3"/>
    <sheet name="մարտ" sheetId="4" state="hidden" r:id="rId4"/>
    <sheet name="Ապրիլ " sheetId="5" state="hidden" r:id="rId5"/>
    <sheet name="Մայիս" sheetId="6" state="hidden" r:id="rId6"/>
    <sheet name="Հունիս" sheetId="7" state="hidden" r:id="rId7"/>
    <sheet name="Лист1" sheetId="8" state="hidden" r:id="rId8"/>
    <sheet name="Նախահաշիվ 2017 թվական " sheetId="9" r:id="rId9"/>
    <sheet name="Փաստացի կատարված ծախսեր " sheetId="10" state="hidden" r:id="rId10"/>
    <sheet name="Նախահաշիվ 2018 թվական  " sheetId="11" r:id="rId11"/>
    <sheet name="Лист2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9"/>
            <rFont val="Tahoma"/>
            <family val="2"/>
          </rPr>
          <t xml:space="preserve">450 սամվել Ղարիբ, 310 Զարդագիր
170 տնտեսական Գոհար Հերիքյան </t>
        </r>
      </text>
    </comment>
    <comment ref="B32" authorId="0">
      <text>
        <r>
          <rPr>
            <b/>
            <sz val="9"/>
            <rFont val="Tahoma"/>
            <family val="2"/>
          </rPr>
          <t>User:</t>
        </r>
      </text>
    </comment>
    <comment ref="B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Սոնոգրաֆիայի ապարատի վարձակալություն, բանկային ծախսեր, Գազի սպասարկում , Ապպա, Ռեգիստր </t>
        </r>
      </text>
    </comment>
  </commentList>
</comments>
</file>

<file path=xl/sharedStrings.xml><?xml version="1.0" encoding="utf-8"?>
<sst xmlns="http://schemas.openxmlformats.org/spreadsheetml/2006/main" count="884" uniqueCount="395">
  <si>
    <t>Չափի միավորը՝ հազար դրամ</t>
  </si>
  <si>
    <t>Ծառայությունների տեսակները</t>
  </si>
  <si>
    <t>Սույն</t>
  </si>
  <si>
    <t>այդ թվում՝ ըստ եռամսյակների</t>
  </si>
  <si>
    <t>նախահաշվով</t>
  </si>
  <si>
    <t>(եռամսյակի ամիսների) աճողական</t>
  </si>
  <si>
    <t>հաստատվող</t>
  </si>
  <si>
    <t>ցուցանիշները</t>
  </si>
  <si>
    <t>I եռամսյակ</t>
  </si>
  <si>
    <t>կիասամյակ</t>
  </si>
  <si>
    <t>9 ամիս</t>
  </si>
  <si>
    <t>տարեկան</t>
  </si>
  <si>
    <t>ԸՆԴԱՄԵՆԸ ԵԿԱՄՈՒՏՆԵՐ, այդ թվում</t>
  </si>
  <si>
    <t>Վճարովի ծառայություններ</t>
  </si>
  <si>
    <t>ԸՆԴԱՄԵՆԸ ԾԱԽՍԵՐ, այդ թվում</t>
  </si>
  <si>
    <t>1. Աշխատանքի վարձատրություն</t>
  </si>
  <si>
    <t>Աշխատողներին վճարվող աշխատավարձ և հավելավճարներ</t>
  </si>
  <si>
    <t>2. Ծառայություններ և ապրանքներ</t>
  </si>
  <si>
    <t>Բանկային ծառայություններ</t>
  </si>
  <si>
    <t>Ջեռուցման  ծառայություններ</t>
  </si>
  <si>
    <t>Էներգետիկ ծառայություններ</t>
  </si>
  <si>
    <t>Ջրամատակարարման,ջրահեռացման ծառայություններ</t>
  </si>
  <si>
    <t>Աղբահանություն</t>
  </si>
  <si>
    <t>Այլ կոմունալ ծառայություններ</t>
  </si>
  <si>
    <t>Կապի ծառայություններ( հեռախոս,ֆաքս,ինտերնետ, բջջային կապ,փոստ)</t>
  </si>
  <si>
    <t>Տեղեկատվական բաժանորդագրություն (թերթերի,ամսագրերի բաժանորդագրություն)</t>
  </si>
  <si>
    <t>Գույքի, սարքավորումների վարձակալություն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</si>
  <si>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</si>
  <si>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</si>
  <si>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</si>
  <si>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Ներկայացուցչական ծախսեր</t>
  </si>
  <si>
    <t>Այլ ամբուլատոր պոլիկլինիկական նշանակության բնույթի ծառայություններ</t>
  </si>
  <si>
    <t>Ընդհանուր բնույթի այլ ծառայություններ ( գույքի նկատմամբ իրավունքների գրանցում և այլն )</t>
  </si>
  <si>
    <t>2.4 Այլ մասնագիտական ծառայությունների ձեռք բերում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</si>
  <si>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</si>
  <si>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</si>
  <si>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</si>
  <si>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2.6 Նյութեր</t>
  </si>
  <si>
    <t xml:space="preserve">Գրասենյակային նյութեր,պիտույքներ </t>
  </si>
  <si>
    <t>Աշխատանքային զգեստ ( հագուստ և կոշիկ )</t>
  </si>
  <si>
    <t>Աշխատողների վերապատրաստման և ուսուցման նյութեր</t>
  </si>
  <si>
    <t>Տրանսպորտային նյութեր (բենզին,դիզել,յուղեր և այլն)</t>
  </si>
  <si>
    <t>Առողջապահական և լաբորատոր նյութեր(դեղորայք, պատվաստանյութեր,իմունիզացիայի նյութեր և այլն)</t>
  </si>
  <si>
    <t>Կենցաղային նյութեր ( մաքրիչ,հիգիենիկ նյութեր)</t>
  </si>
  <si>
    <t>Հատուկ նպատակային նյութեր (զինանշան,դրոշ,կնիք ևայլն)</t>
  </si>
  <si>
    <t>Տնտեսական ծախսեր,ապրանքներ</t>
  </si>
  <si>
    <t>3. Այլ ծախսեր</t>
  </si>
  <si>
    <t>Նվիրատվություններ ոչ կառավարչական (հասարակական), այլ շահույթ չհետապնդող կազմակերպություններին</t>
  </si>
  <si>
    <t>Հարկային պարտավորություններ</t>
  </si>
  <si>
    <t>Պարտադիր վճարներ (պետական,տեղական ,դատական տուրքեր</t>
  </si>
  <si>
    <t>Այլ ընթացիկ ծախսեր</t>
  </si>
  <si>
    <t>4. ՈՉ ՖԻՆԱՆՍԱԿԱՆ ԱԿՏԻՎՆԵՐԻ ԳԾՈՎ ԾԱԽՍԵՐ</t>
  </si>
  <si>
    <t>Շենքերի և շինությունների կառուցում</t>
  </si>
  <si>
    <t>Շենքերի և շինությունների կապիտալ վերանորոգում</t>
  </si>
  <si>
    <t>Տրանսպորտային սարքավորումներ</t>
  </si>
  <si>
    <t>Վարչական սարքավորումներ</t>
  </si>
  <si>
    <t>Այլ հիմնական միջոցներ</t>
  </si>
  <si>
    <t>Ոչ նյութական ակտիվներ</t>
  </si>
  <si>
    <t>Պետական պատվերի շրջանակներում մատուցած ծառայություններից</t>
  </si>
  <si>
    <t>2.5 Ընթացիկ նորոգում և պահպանում</t>
  </si>
  <si>
    <t>2016 ԹՎԱԿԱՆԻ ՖԻՆԱՆՍԱԿԱՆ ԳՈՐԾՈՒՆԵՈՒԹՅԱՆ ՆԱԽԱՀԱՇԻՎ</t>
  </si>
  <si>
    <t xml:space="preserve">  Հավելված N                                                                                                ՀՀ Կոտայքի մարզպետի                                                                              _________2016թ N _____-Ա որոշման</t>
  </si>
  <si>
    <t>ԱԳԲԱ Բանկ 25211</t>
  </si>
  <si>
    <t xml:space="preserve">մուտք </t>
  </si>
  <si>
    <t>Բյուրեղավանի քաղ․ պոլ․</t>
  </si>
  <si>
    <t>հաշվի համալրում</t>
  </si>
  <si>
    <t>27,01,2016</t>
  </si>
  <si>
    <t>Ընդամենը</t>
  </si>
  <si>
    <t>ելք</t>
  </si>
  <si>
    <t>Ռիղտեր Լամբրոն</t>
  </si>
  <si>
    <t>Դեղորայքի արժեք</t>
  </si>
  <si>
    <t>08,01,16</t>
  </si>
  <si>
    <t>11,01,2016</t>
  </si>
  <si>
    <t>Կարեն Սարգսյան</t>
  </si>
  <si>
    <t>Կանխիկացում</t>
  </si>
  <si>
    <t>Կանխիկացման %</t>
  </si>
  <si>
    <t>Մերի Քրիստ</t>
  </si>
  <si>
    <t>ՀԴՄ սպասարկում</t>
  </si>
  <si>
    <t>12,01,16</t>
  </si>
  <si>
    <t>29,01,16</t>
  </si>
  <si>
    <t xml:space="preserve">ԱԳԲԱ բանկ </t>
  </si>
  <si>
    <t>Հայբիզնեսբանկ</t>
  </si>
  <si>
    <t>11,02,16</t>
  </si>
  <si>
    <t>11,02,2016</t>
  </si>
  <si>
    <t>միջնորդավճար</t>
  </si>
  <si>
    <t>ԱԳԲԱ</t>
  </si>
  <si>
    <t>Աշխատավարձ</t>
  </si>
  <si>
    <t>Ֆին․ ներդրում</t>
  </si>
  <si>
    <t>Ենոք Կարապետյան</t>
  </si>
  <si>
    <t>Գազպրոմ</t>
  </si>
  <si>
    <t>բնական գազ</t>
  </si>
  <si>
    <t>էլ․ էներգիա</t>
  </si>
  <si>
    <t>Հայաստանի էլ․ ցանցեր</t>
  </si>
  <si>
    <t>Արդա Գրուպ</t>
  </si>
  <si>
    <t>դիզ․ վառելիք</t>
  </si>
  <si>
    <t>ՀԴՄ սպ</t>
  </si>
  <si>
    <t>Արտոնագիր</t>
  </si>
  <si>
    <t>26,02,2016</t>
  </si>
  <si>
    <t>Կենտ․ գանձ</t>
  </si>
  <si>
    <t>Տարբերություն</t>
  </si>
  <si>
    <t>29,02,2016</t>
  </si>
  <si>
    <t>12,02,2016</t>
  </si>
  <si>
    <t>մուտք</t>
  </si>
  <si>
    <t>Բնակչության ԱԱՊ</t>
  </si>
  <si>
    <t>ՀՀ Առ․ նախարարություն</t>
  </si>
  <si>
    <t>09,02,2016</t>
  </si>
  <si>
    <t>Հայբիզնեսբանկ 25212</t>
  </si>
  <si>
    <t>Մանկ․ գինեկ․ հետ․</t>
  </si>
  <si>
    <t>Լաբ․ գործ․ հետ․</t>
  </si>
  <si>
    <t>ընդ․</t>
  </si>
  <si>
    <t>ա/թ</t>
  </si>
  <si>
    <t>Շտապ օգնություն</t>
  </si>
  <si>
    <t>Հաշվի համալրում</t>
  </si>
  <si>
    <t>10,02,2016</t>
  </si>
  <si>
    <t>Ագբա</t>
  </si>
  <si>
    <t>շահ</t>
  </si>
  <si>
    <t>Շահութահարկ</t>
  </si>
  <si>
    <t xml:space="preserve"> Պետ Եկ․ կոմիտե</t>
  </si>
  <si>
    <t>ԱԱՀ</t>
  </si>
  <si>
    <t>Ֆին․ նախարարություն</t>
  </si>
  <si>
    <t>Սոց․ վճար</t>
  </si>
  <si>
    <t>աահ</t>
  </si>
  <si>
    <t>սոց</t>
  </si>
  <si>
    <t>Հանր․ բյուջե</t>
  </si>
  <si>
    <t>եկամտային հարկ</t>
  </si>
  <si>
    <t>եկ․ հարկ</t>
  </si>
  <si>
    <t>ելքեր</t>
  </si>
  <si>
    <t>Կապիտալացում</t>
  </si>
  <si>
    <t xml:space="preserve">Ընդամենը </t>
  </si>
  <si>
    <t>ընդամենը</t>
  </si>
  <si>
    <t>Էլ․ էներգիա</t>
  </si>
  <si>
    <t>Դիզ․ վառելիք</t>
  </si>
  <si>
    <t>02,03,2016</t>
  </si>
  <si>
    <t>ՀՀ առ․ նախ․</t>
  </si>
  <si>
    <t>սկրինինգի գումար</t>
  </si>
  <si>
    <t>01,03,2016</t>
  </si>
  <si>
    <t>03,03,2016</t>
  </si>
  <si>
    <t>04,03,2016</t>
  </si>
  <si>
    <t>Սոց վճար</t>
  </si>
  <si>
    <t>11,03,2016</t>
  </si>
  <si>
    <t>եկ հարկ</t>
  </si>
  <si>
    <t>15,03,2016</t>
  </si>
  <si>
    <t>Եկամտային հարկ</t>
  </si>
  <si>
    <t>Սամվել Ղարիբյան</t>
  </si>
  <si>
    <t>գրենական</t>
  </si>
  <si>
    <t>Սքայսթար</t>
  </si>
  <si>
    <t>Ինտերնետ</t>
  </si>
  <si>
    <t>17,03,2016</t>
  </si>
  <si>
    <t>Արմենթել</t>
  </si>
  <si>
    <t>Հեռախոսակապ</t>
  </si>
  <si>
    <t>Ջրմուղ կոյուղի</t>
  </si>
  <si>
    <t>խմելու ջուր</t>
  </si>
  <si>
    <t>Բնական գազ</t>
  </si>
  <si>
    <t xml:space="preserve">Գազպրոմ </t>
  </si>
  <si>
    <t>Էլ էներգիա</t>
  </si>
  <si>
    <t>Հայաստանի էլ ցանցեր</t>
  </si>
  <si>
    <t>Ջի են սի Ալֆա</t>
  </si>
  <si>
    <t>21,03,2016</t>
  </si>
  <si>
    <t>Ագբա Բանկ</t>
  </si>
  <si>
    <t>Միջնորդավճար</t>
  </si>
  <si>
    <t>31,03,2016</t>
  </si>
  <si>
    <t>Մուտք</t>
  </si>
  <si>
    <t>Նեղ մասն բ/օգն</t>
  </si>
  <si>
    <t>մուք</t>
  </si>
  <si>
    <t xml:space="preserve">ելք </t>
  </si>
  <si>
    <t>Ագբա բանկ</t>
  </si>
  <si>
    <t>մուտք հաշվին</t>
  </si>
  <si>
    <t>12,03,2016</t>
  </si>
  <si>
    <t>Սկրինինգի ֆին</t>
  </si>
  <si>
    <t>22,03,2016</t>
  </si>
  <si>
    <t>Ընդամնեը</t>
  </si>
  <si>
    <t>13,04,2016</t>
  </si>
  <si>
    <t>Ելք</t>
  </si>
  <si>
    <t>14,04,2016</t>
  </si>
  <si>
    <t xml:space="preserve">Ենոք Կարապետյան </t>
  </si>
  <si>
    <t>Ֆին ներդրում</t>
  </si>
  <si>
    <t>15,04,2016</t>
  </si>
  <si>
    <t>Աբովյանի կանխար․ ախտ․</t>
  </si>
  <si>
    <t>Սեռատիզ․ աշխ․ համար</t>
  </si>
  <si>
    <t xml:space="preserve">Էյ Ի ՋԻ </t>
  </si>
  <si>
    <t>Գազի սպասարկում</t>
  </si>
  <si>
    <t>Պետ Բյուջե</t>
  </si>
  <si>
    <t>ֆինանսավորումից հետո</t>
  </si>
  <si>
    <t>Արզնի 1</t>
  </si>
  <si>
    <t>Դեղորայք</t>
  </si>
  <si>
    <t xml:space="preserve">Ջի Էն Սի </t>
  </si>
  <si>
    <t>Քոմեյն ՍՊԸ</t>
  </si>
  <si>
    <t>Ծրագրերի սպ</t>
  </si>
  <si>
    <t>Բժ․ թափ․ հեռ</t>
  </si>
  <si>
    <t>Էկոլոգիա</t>
  </si>
  <si>
    <t>Գ․ Հերքյան</t>
  </si>
  <si>
    <t>Շինանյութի ձեռք բերում</t>
  </si>
  <si>
    <t>Տեխ սպասարկում</t>
  </si>
  <si>
    <t>Վ․ Մովսիսյան</t>
  </si>
  <si>
    <t>Նատալի ֆարմ</t>
  </si>
  <si>
    <t>Արֆարմացիա</t>
  </si>
  <si>
    <t>Կոտայք ՍՊԸ</t>
  </si>
  <si>
    <t>Արմֆարմե ՍՊԸ</t>
  </si>
  <si>
    <t>Ֆարմեգուս</t>
  </si>
  <si>
    <t xml:space="preserve">Լեյկոալեքս </t>
  </si>
  <si>
    <t>Դելտա ՍՊԸ</t>
  </si>
  <si>
    <t>Էսկուլապ</t>
  </si>
  <si>
    <t>Ռիխտեր Լամբրոն</t>
  </si>
  <si>
    <t>Հայռուսգազարդ</t>
  </si>
  <si>
    <t>Հայջրմուղկոյուղի</t>
  </si>
  <si>
    <t>Խմելու ջուր</t>
  </si>
  <si>
    <t>Դեղաբազա Երևան</t>
  </si>
  <si>
    <t>Էկենգ</t>
  </si>
  <si>
    <t>Էլ․ ստորագրություն</t>
  </si>
  <si>
    <t>Աբովյանի ԲԿ</t>
  </si>
  <si>
    <t>կատ․ լաբ հետ</t>
  </si>
  <si>
    <t>Կենտրոնական գանձապետարան</t>
  </si>
  <si>
    <t>եկ</t>
  </si>
  <si>
    <t>Շահութ</t>
  </si>
  <si>
    <t>մարտ ամիս</t>
  </si>
  <si>
    <t>18,04,2016</t>
  </si>
  <si>
    <t>Արմենտել</t>
  </si>
  <si>
    <t>հեռախոսավարձ</t>
  </si>
  <si>
    <t>էլ էներգիա</t>
  </si>
  <si>
    <t>Դիզ վառելիք</t>
  </si>
  <si>
    <t>Ս․ Ղարիբյան</t>
  </si>
  <si>
    <t xml:space="preserve">գրենական պիտ </t>
  </si>
  <si>
    <t>19,04,2016</t>
  </si>
  <si>
    <t>Զարդագիր</t>
  </si>
  <si>
    <t>Գրեն պիտ</t>
  </si>
  <si>
    <t>08,04,2016</t>
  </si>
  <si>
    <t xml:space="preserve">ԱՅԼ Բնույթի </t>
  </si>
  <si>
    <t>Սոց փաթեթ</t>
  </si>
  <si>
    <t>04,05,2016</t>
  </si>
  <si>
    <t>06,05,2016</t>
  </si>
  <si>
    <t>05,05,2016</t>
  </si>
  <si>
    <t xml:space="preserve">ԱԳԲԱ </t>
  </si>
  <si>
    <t>Չպարզաբանված</t>
  </si>
  <si>
    <t>Չպարզանբանված</t>
  </si>
  <si>
    <t>Համ․ սպասարկում</t>
  </si>
  <si>
    <t>10,05,2016</t>
  </si>
  <si>
    <t>Հեռախոսավարձ</t>
  </si>
  <si>
    <t>Տեխ․ սպասարկում</t>
  </si>
  <si>
    <t>բժ․ ձևեր</t>
  </si>
  <si>
    <t>Արդա գրուպ</t>
  </si>
  <si>
    <t>դիզ վառելիք</t>
  </si>
  <si>
    <t xml:space="preserve">Բանկի մասնաճյ․ փակված է </t>
  </si>
  <si>
    <t>11,05,2016</t>
  </si>
  <si>
    <t>Էյ ի Ջի</t>
  </si>
  <si>
    <t>Գազասպառման սպասար</t>
  </si>
  <si>
    <t>Քոմեյն</t>
  </si>
  <si>
    <t>Բժ․ թափոններ</t>
  </si>
  <si>
    <t>Լեյկոալեքս</t>
  </si>
  <si>
    <t>Արմ Ֆարմ</t>
  </si>
  <si>
    <t>Գայանե Մելիքյան</t>
  </si>
  <si>
    <t>Բժշկական ձևեր</t>
  </si>
  <si>
    <t>Ջի Են Սի</t>
  </si>
  <si>
    <t xml:space="preserve">ԳԱզպրոմ </t>
  </si>
  <si>
    <t>հոսանք</t>
  </si>
  <si>
    <t>Հայ էլ․ ցանցեր</t>
  </si>
  <si>
    <t>12 պոլիկնինիկա</t>
  </si>
  <si>
    <t>բուժզննում</t>
  </si>
  <si>
    <t>լաբար ծառ</t>
  </si>
  <si>
    <t>Հայ․ էլ․ ցանցեր</t>
  </si>
  <si>
    <t>12,05,2016</t>
  </si>
  <si>
    <t>17,05,2016</t>
  </si>
  <si>
    <t xml:space="preserve">Սկրինինգ </t>
  </si>
  <si>
    <t>Հյաստանի էլ ցանցեր</t>
  </si>
  <si>
    <t>արտ</t>
  </si>
  <si>
    <t>Դրամարկղ</t>
  </si>
  <si>
    <t>Այլ</t>
  </si>
  <si>
    <t>Սկրինինգ</t>
  </si>
  <si>
    <t>Ելքեր</t>
  </si>
  <si>
    <t>15,06,20106</t>
  </si>
  <si>
    <t>մերի Քրիստ</t>
  </si>
  <si>
    <t>ԱԳԲա</t>
  </si>
  <si>
    <t>Սոց</t>
  </si>
  <si>
    <t>ՖԱրմեգուս</t>
  </si>
  <si>
    <t>Վ, Մովսիսյան</t>
  </si>
  <si>
    <t xml:space="preserve">Ջի էն սի </t>
  </si>
  <si>
    <t>ինտ</t>
  </si>
  <si>
    <t>հեռ</t>
  </si>
  <si>
    <t>Դելտա</t>
  </si>
  <si>
    <t>Հայջրմուղ</t>
  </si>
  <si>
    <t>Աբովյանի կանխարգելիչ</t>
  </si>
  <si>
    <t>Գույքահարկ</t>
  </si>
  <si>
    <t>գույք</t>
  </si>
  <si>
    <t>Արմֆարմ</t>
  </si>
  <si>
    <t xml:space="preserve">Նատալի Ֆարմ </t>
  </si>
  <si>
    <t xml:space="preserve">Դեղորայք </t>
  </si>
  <si>
    <t>տեխ․ սպասարկում</t>
  </si>
  <si>
    <t xml:space="preserve">Գրենական </t>
  </si>
  <si>
    <t>Լաբ․ ծառ</t>
  </si>
  <si>
    <t>ՀՀ պետ բյուջե</t>
  </si>
  <si>
    <t>ակտ</t>
  </si>
  <si>
    <t xml:space="preserve">Արզնի 1 </t>
  </si>
  <si>
    <t>ակտի գումար</t>
  </si>
  <si>
    <t>17,06,2016</t>
  </si>
  <si>
    <t>524 եկ հարկ</t>
  </si>
  <si>
    <t>Էլ ստորագր</t>
  </si>
  <si>
    <t>Արտոնագրային վճար</t>
  </si>
  <si>
    <t>արտ վճ</t>
  </si>
  <si>
    <t xml:space="preserve">Մուտք </t>
  </si>
  <si>
    <t>21,06,2016</t>
  </si>
  <si>
    <t xml:space="preserve"> &lt;&lt;Բյուրեղավանի քաղաքային պոլիկնինիկա  &gt;&gt; Փակ Բաժնետիրական Ընկերություն </t>
  </si>
  <si>
    <t>2.1 Պայմանգրային ծառայություններ</t>
  </si>
  <si>
    <t>Հ/Հ</t>
  </si>
  <si>
    <t>Անվանումը</t>
  </si>
  <si>
    <t>1-ին եռամսյակ</t>
  </si>
  <si>
    <t xml:space="preserve">Եկամուտներ ընդամենը այդ թվում  </t>
  </si>
  <si>
    <t xml:space="preserve">Պետության կողմից երաշխավորված բժշկական օգնություն և սպասարկում </t>
  </si>
  <si>
    <t>Վճարովի ծառայություն</t>
  </si>
  <si>
    <t>Դեղորայք և բժշկական նշանակության առարկաներ</t>
  </si>
  <si>
    <t>Էլեկտրաէներգիա</t>
  </si>
  <si>
    <t>Ջրմուղ</t>
  </si>
  <si>
    <t>Տրանսպորտի պահպանման ծախսեր</t>
  </si>
  <si>
    <t>Այլ բուժհաստատություններ ուղեգր. և լաբարատոր հետազոտություններ</t>
  </si>
  <si>
    <t>կիսամյակ</t>
  </si>
  <si>
    <t>Աուդիտի արդյունքում առաջացած պարտավորություն աշխատավարձի ուղղությամբ</t>
  </si>
  <si>
    <t>Ջեռուցում, գազ</t>
  </si>
  <si>
    <t xml:space="preserve">Ընդամենը ծախսեր </t>
  </si>
  <si>
    <t>2.1</t>
  </si>
  <si>
    <t>նեղ մասն</t>
  </si>
  <si>
    <t xml:space="preserve">Այլ Մուտքեր </t>
  </si>
  <si>
    <t>Համաշխարհային Բանկի   պայմանագիր</t>
  </si>
  <si>
    <t>Արտոնագրային վճարներ ատամնաբուժական ծառայությունից</t>
  </si>
  <si>
    <t>Վառելանյութ                   (դիզ. վառելիք)</t>
  </si>
  <si>
    <t xml:space="preserve">Այլ ծախսեր </t>
  </si>
  <si>
    <t>Դեբիտորական պարտքեր</t>
  </si>
  <si>
    <t>Արտոնագրային վճարներ</t>
  </si>
  <si>
    <t xml:space="preserve">Աշխատավարձ  </t>
  </si>
  <si>
    <t xml:space="preserve">Դեղորայք և բժշկական նշանակության առարկաներ </t>
  </si>
  <si>
    <t xml:space="preserve"> &lt;&lt;Բյուրեղավանի քաղաքային պոլիկնինիկա  &gt;&gt; ՓԲԸ </t>
  </si>
  <si>
    <t xml:space="preserve"> 01.01.2016-01.07.2016 թվականի դրությամբ &lt;&lt; Բյուրեղավանի քաղաքային պոլիկնինիկա&gt;&gt; ՓԲԸ-ի  փաստացի կատարված ծախսեր </t>
  </si>
  <si>
    <t>էլետրոէներգիա</t>
  </si>
  <si>
    <t xml:space="preserve">Ջեռուցում, գազ </t>
  </si>
  <si>
    <t>Գրասենյակային ծախսեր</t>
  </si>
  <si>
    <t>Այլ ծախսեր</t>
  </si>
  <si>
    <t>1 եռամսյակ</t>
  </si>
  <si>
    <t>2 եռամսյակ</t>
  </si>
  <si>
    <t xml:space="preserve">ընդամենը </t>
  </si>
  <si>
    <t xml:space="preserve">Շինանյութի ձեռք բերում </t>
  </si>
  <si>
    <t xml:space="preserve">Սպասարկման ծախսեր </t>
  </si>
  <si>
    <t>Լիցենզիայի պետ տուրք, գույքահարկ, ԱԱՀ, շահութ.</t>
  </si>
  <si>
    <t xml:space="preserve">Դիզ վառելիքի ձեռք բերման ծախսեր  </t>
  </si>
  <si>
    <t xml:space="preserve">Այլ բուժհաստատություններ ուղեգրուման ծախսեր </t>
  </si>
  <si>
    <t xml:space="preserve">Ծախսեր </t>
  </si>
  <si>
    <t xml:space="preserve">Տնօեն             `                          Մ. Միքայելյան </t>
  </si>
  <si>
    <t xml:space="preserve">Գլխավոր հաշվ`                        Մ. Չափարյան </t>
  </si>
  <si>
    <t>Սպասարկման վճարներ
 ( ինտերնետ, ՀԴՄ,  համակարգիչների սպասարկում, բժշկական թափոների ոչնչացում, համակարգչային ծրագրերի սպասարկում, շարժական օբյեկտների մոնիտորինգային ծառայություն աղբի վարձավճարներ )</t>
  </si>
  <si>
    <t>Դրամական միջոցների
  մնացորդը տարվա սկզբին</t>
  </si>
  <si>
    <t>2.2</t>
  </si>
  <si>
    <t>2.2.1</t>
  </si>
  <si>
    <t>2.2.2</t>
  </si>
  <si>
    <t>2.2.3</t>
  </si>
  <si>
    <t xml:space="preserve">Գրասենյակային  և տնտեսական ծախսեր </t>
  </si>
  <si>
    <t>Կրեդիտորական պարտքեր առ 01.01.2017թ.</t>
  </si>
  <si>
    <t>3</t>
  </si>
  <si>
    <t>3.1</t>
  </si>
  <si>
    <t>3.3</t>
  </si>
  <si>
    <t>3.4</t>
  </si>
  <si>
    <t>3.5</t>
  </si>
  <si>
    <t>3.7</t>
  </si>
  <si>
    <t>3.8</t>
  </si>
  <si>
    <t>3.6</t>
  </si>
  <si>
    <t>3.9</t>
  </si>
  <si>
    <t>3.10</t>
  </si>
  <si>
    <t>3.11</t>
  </si>
  <si>
    <t>3.12</t>
  </si>
  <si>
    <t>3.13</t>
  </si>
  <si>
    <t>3.15</t>
  </si>
  <si>
    <t>3.17</t>
  </si>
  <si>
    <t>3.14</t>
  </si>
  <si>
    <t>3.16</t>
  </si>
  <si>
    <t xml:space="preserve">&lt;&lt; ՀԱՍՏԱՏՈՒՄ ԵՄ&gt;&gt; </t>
  </si>
  <si>
    <t>ԲՅՈՒՐԵՂԱՎԱՆԻ ՔԱՂԱՔԱՊԵՏ</t>
  </si>
  <si>
    <t xml:space="preserve">     Հ. ԲԱԼԱՍՅԱՆ  </t>
  </si>
  <si>
    <t xml:space="preserve">Լիցենզիայի պետ տուրք, գույքահարկ, շահութահարկ, ԱԱՀ, հարկային այլ վճարներ </t>
  </si>
  <si>
    <t>Տարի</t>
  </si>
  <si>
    <t>2017 ԹՎԱԿԱՆԻ ՖԻՆԱՆՍԱԿԱՆ ԳՈՐԾՈՒՆԵՈՒԹՅԱՆ ՆԱԽԱՀԱՇԻՎ</t>
  </si>
  <si>
    <t xml:space="preserve">            &lt;&lt;_______&gt;&gt; _____________ 2017թ. </t>
  </si>
  <si>
    <t>2018 ԹՎԱԿԱՆԻ ՖԻՆԱՆՍԱԿԱՆ ԳՈՐԾՈՒՆԵՈՒԹՅԱՆ ՆԱԽԱՀԱՇԻՎ</t>
  </si>
  <si>
    <t>2.2.4</t>
  </si>
  <si>
    <t xml:space="preserve">                                       Տնօրեն`                                        Մ. Միքայելյան </t>
  </si>
  <si>
    <t xml:space="preserve">                                      Գլխավոր հաշվ`                            Ա. Դավթյան</t>
  </si>
  <si>
    <t>Պետության կողմից երաշխավորված բժշկական օգնություն և սպասարկում (ՊԱԳ)</t>
  </si>
  <si>
    <t>Բժշկական օգնություն և սպասարկում (ԱՓԲԸ)</t>
  </si>
  <si>
    <t>Բյուրեղավան համայնքի ղեկավարի</t>
  </si>
  <si>
    <t>Հավելված N 1</t>
  </si>
  <si>
    <t>2018թվականի փետրվարի  ____-ի N ___-Ա որոշման</t>
  </si>
  <si>
    <t xml:space="preserve"> «ԲՅՈՒՐԵՂԱՎԱՆԻ ՔԱՂԱՔԱՅԻՆ ՊՈԼԻԿԼԻՆԻԿԱ» ՓԲԸ </t>
  </si>
  <si>
    <t>Կրեդիտորական պարտքեր առ 01.01.2018թ.</t>
  </si>
  <si>
    <t>Վառելանյութ  (դիզ. վառելիք)</t>
  </si>
  <si>
    <t>3.2</t>
  </si>
  <si>
    <t>1-ին
եռամսյակ</t>
  </si>
  <si>
    <t xml:space="preserve">Եկամուտներ ընդամենը, այդ թվում ` </t>
  </si>
  <si>
    <t xml:space="preserve">Հավելված </t>
  </si>
  <si>
    <t>Բյուրեղավան համայնքի ավագանու</t>
  </si>
  <si>
    <t xml:space="preserve"> «ԱՆԴՐԱՆԻԿ ՊԵՏՐՈՍՅԱՆԻ ԱՆՎԱՆ ԲՅՈՒՐԵՂԱՎԱՆԻ ՔԱՂԱՔԱՅԻՆ ՊՈԼԻԿԼԻՆԻԿԱ» ՓԲԸ </t>
  </si>
  <si>
    <t>2018թվականի մարտի  12-ի N -Ա որոշման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</si>
</sst>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#,##0_ ;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GHEA Mariam"/>
      <family val="3"/>
    </font>
    <font>
      <b/>
      <i/>
      <sz val="10"/>
      <name val="GHEA Mariam"/>
      <family val="3"/>
    </font>
    <font>
      <sz val="10"/>
      <name val="GHEA Mariam"/>
      <family val="3"/>
    </font>
    <font>
      <sz val="10"/>
      <name val="Arial Armenian"/>
      <family val="2"/>
    </font>
    <font>
      <b/>
      <i/>
      <sz val="12"/>
      <name val="GHEA Mariam"/>
      <family val="3"/>
    </font>
    <font>
      <sz val="8"/>
      <name val="Arial Armenian"/>
      <family val="2"/>
    </font>
    <font>
      <b/>
      <sz val="10"/>
      <name val="GHEA Mariam"/>
      <family val="3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GHEA Mariam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96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96" fontId="2" fillId="33" borderId="10" xfId="0" applyNumberFormat="1" applyFont="1" applyFill="1" applyBorder="1" applyAlignment="1">
      <alignment horizontal="center" wrapText="1"/>
    </xf>
    <xf numFmtId="196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96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96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6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56" fillId="14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35" borderId="0" xfId="0" applyFont="1" applyFill="1" applyAlignment="1">
      <alignment/>
    </xf>
    <xf numFmtId="0" fontId="57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1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8" fillId="37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96" fontId="17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96" fontId="16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96" fontId="16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96" fontId="17" fillId="0" borderId="18" xfId="0" applyNumberFormat="1" applyFont="1" applyBorder="1" applyAlignment="1">
      <alignment horizontal="center" vertical="center"/>
    </xf>
    <xf numFmtId="196" fontId="16" fillId="36" borderId="10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196" fontId="16" fillId="36" borderId="18" xfId="0" applyNumberFormat="1" applyFont="1" applyFill="1" applyBorder="1" applyAlignment="1">
      <alignment horizontal="center" vertical="center"/>
    </xf>
    <xf numFmtId="196" fontId="16" fillId="0" borderId="18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96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196" fontId="2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196" fontId="2" fillId="36" borderId="17" xfId="0" applyNumberFormat="1" applyFont="1" applyFill="1" applyBorder="1" applyAlignment="1">
      <alignment horizontal="center" vertical="center"/>
    </xf>
    <xf numFmtId="196" fontId="2" fillId="36" borderId="18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196" fontId="3" fillId="36" borderId="18" xfId="0" applyNumberFormat="1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196" fontId="8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196" fontId="4" fillId="36" borderId="17" xfId="0" applyNumberFormat="1" applyFont="1" applyFill="1" applyBorder="1" applyAlignment="1">
      <alignment horizontal="center" vertical="center"/>
    </xf>
    <xf numFmtId="196" fontId="4" fillId="36" borderId="18" xfId="0" applyNumberFormat="1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196" fontId="8" fillId="36" borderId="18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30" sqref="A30:C30"/>
    </sheetView>
  </sheetViews>
  <sheetFormatPr defaultColWidth="9.140625" defaultRowHeight="12.75"/>
  <cols>
    <col min="1" max="1" width="9.140625" style="11" customWidth="1"/>
    <col min="2" max="2" width="12.421875" style="11" customWidth="1"/>
    <col min="3" max="3" width="22.28125" style="11" customWidth="1"/>
    <col min="4" max="4" width="8.00390625" style="11" customWidth="1"/>
    <col min="5" max="5" width="9.8515625" style="11" customWidth="1"/>
    <col min="6" max="6" width="9.28125" style="11" customWidth="1"/>
    <col min="7" max="7" width="9.00390625" style="11" customWidth="1"/>
    <col min="8" max="8" width="9.140625" style="11" customWidth="1"/>
    <col min="9" max="16384" width="9.140625" style="3" customWidth="1"/>
  </cols>
  <sheetData>
    <row r="1" spans="1:8" ht="12.75" customHeight="1">
      <c r="A1" s="2"/>
      <c r="B1" s="2"/>
      <c r="C1" s="2"/>
      <c r="D1" s="2"/>
      <c r="E1" s="118" t="s">
        <v>61</v>
      </c>
      <c r="F1" s="118"/>
      <c r="G1" s="118"/>
      <c r="H1" s="118"/>
    </row>
    <row r="2" spans="1:8" ht="12.75" customHeight="1">
      <c r="A2" s="2"/>
      <c r="B2" s="2"/>
      <c r="C2" s="2"/>
      <c r="D2" s="2"/>
      <c r="E2" s="118"/>
      <c r="F2" s="118"/>
      <c r="G2" s="118"/>
      <c r="H2" s="118"/>
    </row>
    <row r="3" spans="1:8" ht="23.25" customHeight="1">
      <c r="A3" s="2"/>
      <c r="B3" s="2"/>
      <c r="C3" s="2"/>
      <c r="D3" s="2"/>
      <c r="E3" s="118"/>
      <c r="F3" s="118"/>
      <c r="G3" s="118"/>
      <c r="H3" s="118"/>
    </row>
    <row r="4" spans="1:8" ht="36" customHeight="1">
      <c r="A4" s="119" t="s">
        <v>299</v>
      </c>
      <c r="B4" s="119"/>
      <c r="C4" s="119"/>
      <c r="D4" s="119"/>
      <c r="E4" s="119"/>
      <c r="F4" s="119"/>
      <c r="G4" s="119"/>
      <c r="H4" s="119"/>
    </row>
    <row r="5" spans="1:8" ht="15" customHeight="1">
      <c r="A5" s="120" t="s">
        <v>60</v>
      </c>
      <c r="B5" s="120"/>
      <c r="C5" s="120"/>
      <c r="D5" s="120"/>
      <c r="E5" s="120"/>
      <c r="F5" s="120"/>
      <c r="G5" s="120"/>
      <c r="H5" s="120"/>
    </row>
    <row r="6" spans="1:8" ht="15.75" customHeight="1">
      <c r="A6" s="121" t="s">
        <v>0</v>
      </c>
      <c r="B6" s="121"/>
      <c r="C6" s="121"/>
      <c r="D6" s="121"/>
      <c r="E6" s="121"/>
      <c r="F6" s="121"/>
      <c r="G6" s="121"/>
      <c r="H6" s="121"/>
    </row>
    <row r="7" spans="1:8" ht="15" customHeight="1">
      <c r="A7" s="116" t="s">
        <v>1</v>
      </c>
      <c r="B7" s="116"/>
      <c r="C7" s="116"/>
      <c r="D7" s="4" t="s">
        <v>2</v>
      </c>
      <c r="E7" s="112" t="s">
        <v>3</v>
      </c>
      <c r="F7" s="112"/>
      <c r="G7" s="112"/>
      <c r="H7" s="112"/>
    </row>
    <row r="8" spans="1:8" ht="15" customHeight="1">
      <c r="A8" s="116"/>
      <c r="B8" s="116"/>
      <c r="C8" s="116"/>
      <c r="D8" s="4" t="s">
        <v>4</v>
      </c>
      <c r="E8" s="112" t="s">
        <v>5</v>
      </c>
      <c r="F8" s="112"/>
      <c r="G8" s="112"/>
      <c r="H8" s="112"/>
    </row>
    <row r="9" spans="1:8" ht="13.5" customHeight="1">
      <c r="A9" s="116"/>
      <c r="B9" s="116"/>
      <c r="C9" s="116"/>
      <c r="D9" s="4" t="s">
        <v>6</v>
      </c>
      <c r="E9" s="117"/>
      <c r="F9" s="117"/>
      <c r="G9" s="117"/>
      <c r="H9" s="117"/>
    </row>
    <row r="10" spans="1:8" s="5" customFormat="1" ht="48" customHeight="1">
      <c r="A10" s="116"/>
      <c r="B10" s="116"/>
      <c r="C10" s="116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ht="15" customHeight="1">
      <c r="A11" s="112">
        <v>1</v>
      </c>
      <c r="B11" s="112"/>
      <c r="C11" s="112"/>
      <c r="D11" s="4">
        <v>2</v>
      </c>
      <c r="E11" s="4">
        <v>3</v>
      </c>
      <c r="F11" s="4">
        <v>4</v>
      </c>
      <c r="G11" s="4">
        <v>5</v>
      </c>
      <c r="H11" s="4">
        <v>6</v>
      </c>
    </row>
    <row r="12" spans="1:8" ht="15" customHeight="1">
      <c r="A12" s="113" t="s">
        <v>12</v>
      </c>
      <c r="B12" s="113"/>
      <c r="C12" s="113"/>
      <c r="D12" s="9">
        <f>SUM(D13:D14)</f>
        <v>11882.2</v>
      </c>
      <c r="E12" s="9">
        <f>SUM(E13:E14)</f>
        <v>2970.55</v>
      </c>
      <c r="F12" s="9">
        <f>SUM(F13:F14)</f>
        <v>5941.1</v>
      </c>
      <c r="G12" s="9">
        <f>SUM(G13:G14)</f>
        <v>8911.650000000001</v>
      </c>
      <c r="H12" s="9">
        <f>SUM(H13:H14)</f>
        <v>11882.2</v>
      </c>
    </row>
    <row r="13" spans="1:8" ht="29.25" customHeight="1">
      <c r="A13" s="110" t="s">
        <v>58</v>
      </c>
      <c r="B13" s="110"/>
      <c r="C13" s="110"/>
      <c r="D13" s="7">
        <v>11882.2</v>
      </c>
      <c r="E13" s="4">
        <f>D13/4</f>
        <v>2970.55</v>
      </c>
      <c r="F13" s="4">
        <f>E13*2</f>
        <v>5941.1</v>
      </c>
      <c r="G13" s="7">
        <f>F13+E13</f>
        <v>8911.650000000001</v>
      </c>
      <c r="H13" s="7">
        <f>D13</f>
        <v>11882.2</v>
      </c>
    </row>
    <row r="14" spans="1:8" ht="14.25" customHeight="1">
      <c r="A14" s="110" t="s">
        <v>13</v>
      </c>
      <c r="B14" s="110"/>
      <c r="C14" s="110"/>
      <c r="D14" s="1"/>
      <c r="E14" s="7"/>
      <c r="F14" s="7"/>
      <c r="G14" s="7"/>
      <c r="H14" s="7"/>
    </row>
    <row r="15" spans="1:8" ht="24.75" customHeight="1">
      <c r="A15" s="115" t="s">
        <v>14</v>
      </c>
      <c r="B15" s="115"/>
      <c r="C15" s="115"/>
      <c r="D15" s="8" t="e">
        <f>#REF!+D54</f>
        <v>#REF!</v>
      </c>
      <c r="E15" s="8" t="e">
        <f>#REF!+E54</f>
        <v>#REF!</v>
      </c>
      <c r="F15" s="8" t="e">
        <f>#REF!+F54</f>
        <v>#REF!</v>
      </c>
      <c r="G15" s="8" t="e">
        <f>#REF!+G54</f>
        <v>#REF!</v>
      </c>
      <c r="H15" s="8" t="e">
        <f>#REF!+H54</f>
        <v>#REF!</v>
      </c>
    </row>
    <row r="16" spans="1:8" ht="17.25" customHeight="1">
      <c r="A16" s="114" t="s">
        <v>15</v>
      </c>
      <c r="B16" s="114"/>
      <c r="C16" s="114"/>
      <c r="D16" s="8">
        <f>D17</f>
        <v>8798.9</v>
      </c>
      <c r="E16" s="8">
        <f>E17</f>
        <v>2199.725</v>
      </c>
      <c r="F16" s="8">
        <f>F17</f>
        <v>4605.15</v>
      </c>
      <c r="G16" s="9">
        <f>G17</f>
        <v>6804.875</v>
      </c>
      <c r="H16" s="9">
        <f>H17</f>
        <v>8798.9</v>
      </c>
    </row>
    <row r="17" spans="1:8" ht="27.75" customHeight="1">
      <c r="A17" s="110" t="s">
        <v>16</v>
      </c>
      <c r="B17" s="110"/>
      <c r="C17" s="110"/>
      <c r="D17" s="1">
        <f>8314+114.1+370.8</f>
        <v>8798.9</v>
      </c>
      <c r="E17" s="1">
        <f>D17/4</f>
        <v>2199.725</v>
      </c>
      <c r="F17" s="1">
        <f>D17/2+205.7</f>
        <v>4605.15</v>
      </c>
      <c r="G17" s="1">
        <f>E17+F17</f>
        <v>6804.875</v>
      </c>
      <c r="H17" s="1">
        <f>D17</f>
        <v>8798.9</v>
      </c>
    </row>
    <row r="18" spans="1:8" ht="15" customHeight="1">
      <c r="A18" s="114" t="s">
        <v>17</v>
      </c>
      <c r="B18" s="114"/>
      <c r="C18" s="114"/>
      <c r="D18" s="8" t="e">
        <f>#REF!+#REF!+D28+D35+D37+D40</f>
        <v>#REF!</v>
      </c>
      <c r="E18" s="8" t="e">
        <f>#REF!+#REF!+E28+E35+E37+E40</f>
        <v>#REF!</v>
      </c>
      <c r="F18" s="8" t="e">
        <f>#REF!+#REF!+F28+F35+F37+F40</f>
        <v>#REF!</v>
      </c>
      <c r="G18" s="8" t="e">
        <f>#REF!+#REF!+G28+G35+G37+G40</f>
        <v>#REF!</v>
      </c>
      <c r="H18" s="8" t="e">
        <f>#REF!+#REF!+H28+H35+H37+H40</f>
        <v>#REF!</v>
      </c>
    </row>
    <row r="19" spans="1:8" ht="18" customHeight="1">
      <c r="A19" s="108" t="s">
        <v>18</v>
      </c>
      <c r="B19" s="108"/>
      <c r="C19" s="108"/>
      <c r="D19" s="8"/>
      <c r="E19" s="8"/>
      <c r="F19" s="8"/>
      <c r="G19" s="8"/>
      <c r="H19" s="8"/>
    </row>
    <row r="20" spans="1:8" ht="15" customHeight="1">
      <c r="A20" s="110" t="s">
        <v>19</v>
      </c>
      <c r="B20" s="110"/>
      <c r="C20" s="110"/>
      <c r="D20" s="1"/>
      <c r="E20" s="1"/>
      <c r="F20" s="1"/>
      <c r="G20" s="1"/>
      <c r="H20" s="1"/>
    </row>
    <row r="21" spans="1:8" ht="15" customHeight="1">
      <c r="A21" s="110" t="s">
        <v>20</v>
      </c>
      <c r="B21" s="110"/>
      <c r="C21" s="110"/>
      <c r="D21" s="1">
        <v>210</v>
      </c>
      <c r="E21" s="1">
        <v>83.3</v>
      </c>
      <c r="F21" s="1">
        <v>103</v>
      </c>
      <c r="G21" s="1">
        <v>133</v>
      </c>
      <c r="H21" s="1">
        <f>D21</f>
        <v>210</v>
      </c>
    </row>
    <row r="22" spans="1:8" ht="15" customHeight="1">
      <c r="A22" s="108" t="s">
        <v>21</v>
      </c>
      <c r="B22" s="108"/>
      <c r="C22" s="108"/>
      <c r="D22" s="1">
        <v>6</v>
      </c>
      <c r="E22" s="1">
        <v>2.7</v>
      </c>
      <c r="F22" s="1">
        <v>3.7</v>
      </c>
      <c r="G22" s="1">
        <v>4.5</v>
      </c>
      <c r="H22" s="1">
        <f>D22</f>
        <v>6</v>
      </c>
    </row>
    <row r="23" spans="1:8" ht="15" customHeight="1">
      <c r="A23" s="110" t="s">
        <v>22</v>
      </c>
      <c r="B23" s="110"/>
      <c r="C23" s="110"/>
      <c r="D23" s="1"/>
      <c r="E23" s="1"/>
      <c r="F23" s="1"/>
      <c r="G23" s="1"/>
      <c r="H23" s="1"/>
    </row>
    <row r="24" spans="1:8" ht="15" customHeight="1">
      <c r="A24" s="108" t="s">
        <v>23</v>
      </c>
      <c r="B24" s="108"/>
      <c r="C24" s="108"/>
      <c r="D24" s="1"/>
      <c r="E24" s="1"/>
      <c r="F24" s="1"/>
      <c r="G24" s="1"/>
      <c r="H24" s="1"/>
    </row>
    <row r="25" spans="1:8" ht="32.25" customHeight="1">
      <c r="A25" s="110" t="s">
        <v>24</v>
      </c>
      <c r="B25" s="110"/>
      <c r="C25" s="110"/>
      <c r="D25" s="1">
        <v>123</v>
      </c>
      <c r="E25" s="1">
        <v>40.1</v>
      </c>
      <c r="F25" s="1">
        <v>63</v>
      </c>
      <c r="G25" s="1">
        <f>E25+F25</f>
        <v>103.1</v>
      </c>
      <c r="H25" s="1">
        <f>D25</f>
        <v>123</v>
      </c>
    </row>
    <row r="26" spans="1:8" ht="30.75" customHeight="1">
      <c r="A26" s="110" t="s">
        <v>25</v>
      </c>
      <c r="B26" s="110"/>
      <c r="C26" s="110"/>
      <c r="D26" s="1"/>
      <c r="E26" s="1"/>
      <c r="F26" s="1"/>
      <c r="G26" s="1"/>
      <c r="H26" s="1"/>
    </row>
    <row r="27" spans="1:8" ht="15" customHeight="1">
      <c r="A27" s="110" t="s">
        <v>26</v>
      </c>
      <c r="B27" s="110"/>
      <c r="C27" s="110"/>
      <c r="D27" s="6"/>
      <c r="E27" s="6"/>
      <c r="F27" s="6"/>
      <c r="G27" s="6"/>
      <c r="H27" s="6"/>
    </row>
    <row r="28" spans="1:8" ht="15" customHeight="1">
      <c r="A28" s="111" t="s">
        <v>300</v>
      </c>
      <c r="B28" s="111"/>
      <c r="C28" s="111"/>
      <c r="D28" s="9">
        <f>SUM(D29:D35)</f>
        <v>2106.6000000000004</v>
      </c>
      <c r="E28" s="9">
        <f>SUM(E29:E34)</f>
        <v>580.6500000000001</v>
      </c>
      <c r="F28" s="9">
        <f>SUM(F29:F34)</f>
        <v>1089.3000000000002</v>
      </c>
      <c r="G28" s="9">
        <f>SUM(G29:G34)</f>
        <v>1597.9500000000003</v>
      </c>
      <c r="H28" s="9">
        <f>SUM(H29:H34)</f>
        <v>2106.6000000000004</v>
      </c>
    </row>
    <row r="29" spans="1:8" ht="15" customHeight="1">
      <c r="A29" s="108" t="s">
        <v>27</v>
      </c>
      <c r="B29" s="108"/>
      <c r="C29" s="108"/>
      <c r="D29" s="1">
        <v>72</v>
      </c>
      <c r="E29" s="1">
        <v>72</v>
      </c>
      <c r="F29" s="1">
        <v>72</v>
      </c>
      <c r="G29" s="1">
        <v>72</v>
      </c>
      <c r="H29" s="1">
        <v>72</v>
      </c>
    </row>
    <row r="30" spans="1:8" ht="30" customHeight="1">
      <c r="A30" s="108" t="s">
        <v>28</v>
      </c>
      <c r="B30" s="108"/>
      <c r="C30" s="108"/>
      <c r="D30" s="1"/>
      <c r="E30" s="1"/>
      <c r="F30" s="1"/>
      <c r="G30" s="1"/>
      <c r="H30" s="1"/>
    </row>
    <row r="31" spans="1:8" ht="15" customHeight="1">
      <c r="A31" s="110" t="s">
        <v>29</v>
      </c>
      <c r="B31" s="110"/>
      <c r="C31" s="110"/>
      <c r="D31" s="1"/>
      <c r="E31" s="1"/>
      <c r="F31" s="1"/>
      <c r="G31" s="1"/>
      <c r="H31" s="1"/>
    </row>
    <row r="32" spans="1:8" ht="15" customHeight="1">
      <c r="A32" s="108" t="s">
        <v>30</v>
      </c>
      <c r="B32" s="108"/>
      <c r="C32" s="108"/>
      <c r="D32" s="1"/>
      <c r="E32" s="1"/>
      <c r="F32" s="1"/>
      <c r="G32" s="1"/>
      <c r="H32" s="1"/>
    </row>
    <row r="33" spans="1:8" ht="32.25" customHeight="1">
      <c r="A33" s="110" t="s">
        <v>31</v>
      </c>
      <c r="B33" s="110"/>
      <c r="C33" s="110"/>
      <c r="D33" s="1">
        <f>383.3+827.1+618.7+265.5-60</f>
        <v>2034.6000000000004</v>
      </c>
      <c r="E33" s="1">
        <f>D33/4</f>
        <v>508.6500000000001</v>
      </c>
      <c r="F33" s="1">
        <f>E33*2</f>
        <v>1017.3000000000002</v>
      </c>
      <c r="G33" s="1">
        <f>E33+F33</f>
        <v>1525.9500000000003</v>
      </c>
      <c r="H33" s="1">
        <f>D33</f>
        <v>2034.6000000000004</v>
      </c>
    </row>
    <row r="34" spans="1:8" ht="33" customHeight="1">
      <c r="A34" s="110" t="s">
        <v>32</v>
      </c>
      <c r="B34" s="110"/>
      <c r="C34" s="110"/>
      <c r="D34" s="1"/>
      <c r="E34" s="1"/>
      <c r="F34" s="1"/>
      <c r="G34" s="1"/>
      <c r="H34" s="1"/>
    </row>
    <row r="35" spans="1:8" ht="15" customHeight="1">
      <c r="A35" s="107" t="s">
        <v>33</v>
      </c>
      <c r="B35" s="107"/>
      <c r="C35" s="107"/>
      <c r="D35" s="6">
        <v>0</v>
      </c>
      <c r="E35" s="6">
        <f>E36</f>
        <v>0</v>
      </c>
      <c r="F35" s="6">
        <f>F36</f>
        <v>0</v>
      </c>
      <c r="G35" s="6">
        <f>G36</f>
        <v>0</v>
      </c>
      <c r="H35" s="6">
        <f>H36</f>
        <v>0</v>
      </c>
    </row>
    <row r="36" spans="1:8" ht="15" customHeight="1">
      <c r="A36" s="108" t="s">
        <v>34</v>
      </c>
      <c r="B36" s="108"/>
      <c r="C36" s="108"/>
      <c r="D36" s="6"/>
      <c r="E36" s="6"/>
      <c r="F36" s="6"/>
      <c r="G36" s="6"/>
      <c r="H36" s="6"/>
    </row>
    <row r="37" spans="1:8" ht="15" customHeight="1">
      <c r="A37" s="111" t="s">
        <v>59</v>
      </c>
      <c r="B37" s="111"/>
      <c r="C37" s="111"/>
      <c r="D37" s="9">
        <f>SUM(D38:D39)</f>
        <v>0</v>
      </c>
      <c r="E37" s="9">
        <f>SUM(E38:E39)</f>
        <v>0</v>
      </c>
      <c r="F37" s="9">
        <f>SUM(F38:F39)</f>
        <v>0</v>
      </c>
      <c r="G37" s="9">
        <f>SUM(G38:G39)</f>
        <v>0</v>
      </c>
      <c r="H37" s="9">
        <f>SUM(H38:H39)</f>
        <v>0</v>
      </c>
    </row>
    <row r="38" spans="1:8" ht="15" customHeight="1">
      <c r="A38" s="110" t="s">
        <v>35</v>
      </c>
      <c r="B38" s="110"/>
      <c r="C38" s="110"/>
      <c r="D38" s="1"/>
      <c r="E38" s="1"/>
      <c r="F38" s="1"/>
      <c r="G38" s="1"/>
      <c r="H38" s="1"/>
    </row>
    <row r="39" spans="1:8" ht="30" customHeight="1">
      <c r="A39" s="110" t="s">
        <v>36</v>
      </c>
      <c r="B39" s="110"/>
      <c r="C39" s="110"/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5" customHeight="1">
      <c r="A40" s="111" t="s">
        <v>37</v>
      </c>
      <c r="B40" s="111"/>
      <c r="C40" s="111"/>
      <c r="D40" s="8">
        <f>SUM(D41:D48)</f>
        <v>1103.2</v>
      </c>
      <c r="E40" s="8">
        <f>SUM(E41:E48)</f>
        <v>252.22500000000002</v>
      </c>
      <c r="F40" s="9">
        <f>SUM(F41:F48)</f>
        <v>558.35</v>
      </c>
      <c r="G40" s="9">
        <f>SUM(G41:G48)</f>
        <v>816.1750000000001</v>
      </c>
      <c r="H40" s="9">
        <f>SUM(H41:H48)</f>
        <v>1103.2</v>
      </c>
    </row>
    <row r="41" spans="1:9" ht="15" customHeight="1">
      <c r="A41" s="110" t="s">
        <v>38</v>
      </c>
      <c r="B41" s="110"/>
      <c r="C41" s="110"/>
      <c r="D41" s="1">
        <v>36.7</v>
      </c>
      <c r="E41" s="1">
        <v>0</v>
      </c>
      <c r="F41" s="1">
        <f>27.1-F46</f>
        <v>24.6</v>
      </c>
      <c r="G41" s="1">
        <f>35-G46</f>
        <v>32.5</v>
      </c>
      <c r="H41" s="1">
        <f>D41</f>
        <v>36.7</v>
      </c>
      <c r="I41" s="10"/>
    </row>
    <row r="42" spans="1:8" ht="15" customHeight="1">
      <c r="A42" s="108" t="s">
        <v>39</v>
      </c>
      <c r="B42" s="108"/>
      <c r="C42" s="108"/>
      <c r="D42" s="1"/>
      <c r="E42" s="1"/>
      <c r="F42" s="1"/>
      <c r="G42" s="1"/>
      <c r="H42" s="1"/>
    </row>
    <row r="43" spans="1:8" ht="15" customHeight="1">
      <c r="A43" s="108" t="s">
        <v>40</v>
      </c>
      <c r="B43" s="108"/>
      <c r="C43" s="108"/>
      <c r="D43" s="1"/>
      <c r="E43" s="1"/>
      <c r="F43" s="1"/>
      <c r="G43" s="1"/>
      <c r="H43" s="1"/>
    </row>
    <row r="44" spans="1:8" ht="15" customHeight="1">
      <c r="A44" s="108" t="s">
        <v>41</v>
      </c>
      <c r="B44" s="108"/>
      <c r="C44" s="108"/>
      <c r="D44" s="1"/>
      <c r="E44" s="1"/>
      <c r="F44" s="1"/>
      <c r="G44" s="1"/>
      <c r="H44" s="1"/>
    </row>
    <row r="45" spans="1:8" ht="55.5" customHeight="1">
      <c r="A45" s="110" t="s">
        <v>42</v>
      </c>
      <c r="B45" s="110"/>
      <c r="C45" s="110"/>
      <c r="D45" s="1">
        <f>919.7+80</f>
        <v>999.7</v>
      </c>
      <c r="E45" s="1">
        <f>D45/4</f>
        <v>249.925</v>
      </c>
      <c r="F45" s="1">
        <f>D45/2</f>
        <v>499.85</v>
      </c>
      <c r="G45" s="1">
        <f>E45+F45</f>
        <v>749.7750000000001</v>
      </c>
      <c r="H45" s="1">
        <f>D45</f>
        <v>999.7</v>
      </c>
    </row>
    <row r="46" spans="1:8" ht="15" customHeight="1">
      <c r="A46" s="110" t="s">
        <v>43</v>
      </c>
      <c r="B46" s="110"/>
      <c r="C46" s="110"/>
      <c r="D46" s="1">
        <v>4.7</v>
      </c>
      <c r="E46" s="1">
        <v>0</v>
      </c>
      <c r="F46" s="1">
        <v>2.5</v>
      </c>
      <c r="G46" s="1">
        <v>2.5</v>
      </c>
      <c r="H46" s="1">
        <f>D46</f>
        <v>4.7</v>
      </c>
    </row>
    <row r="47" spans="1:8" ht="15" customHeight="1">
      <c r="A47" s="108" t="s">
        <v>44</v>
      </c>
      <c r="B47" s="108"/>
      <c r="C47" s="108"/>
      <c r="D47" s="6">
        <v>26</v>
      </c>
      <c r="E47" s="1">
        <v>0</v>
      </c>
      <c r="F47" s="1">
        <v>16</v>
      </c>
      <c r="G47" s="1">
        <v>16</v>
      </c>
      <c r="H47" s="1">
        <f>D47</f>
        <v>26</v>
      </c>
    </row>
    <row r="48" spans="1:8" ht="15" customHeight="1">
      <c r="A48" s="110" t="s">
        <v>45</v>
      </c>
      <c r="B48" s="110"/>
      <c r="C48" s="110"/>
      <c r="D48" s="1">
        <f>40.8-D46</f>
        <v>36.099999999999994</v>
      </c>
      <c r="E48" s="1">
        <v>2.3</v>
      </c>
      <c r="F48" s="1">
        <v>15.4</v>
      </c>
      <c r="G48" s="1">
        <v>15.4</v>
      </c>
      <c r="H48" s="1">
        <f>D48</f>
        <v>36.099999999999994</v>
      </c>
    </row>
    <row r="49" spans="1:8" ht="15" customHeight="1">
      <c r="A49" s="107" t="s">
        <v>46</v>
      </c>
      <c r="B49" s="107"/>
      <c r="C49" s="107"/>
      <c r="D49" s="6">
        <f>SUM(D50:D53)</f>
        <v>1301.1</v>
      </c>
      <c r="E49" s="6">
        <f>SUM(E50:E53)</f>
        <v>0</v>
      </c>
      <c r="F49" s="6">
        <f>SUM(F50:F53)</f>
        <v>50.5</v>
      </c>
      <c r="G49" s="6">
        <f>SUM(G50:G53)</f>
        <v>62.6</v>
      </c>
      <c r="H49" s="6">
        <f>SUM(H50:H53)</f>
        <v>1301.1</v>
      </c>
    </row>
    <row r="50" spans="1:8" ht="32.25" customHeight="1">
      <c r="A50" s="108" t="s">
        <v>47</v>
      </c>
      <c r="B50" s="108"/>
      <c r="C50" s="108"/>
      <c r="D50" s="6">
        <v>10</v>
      </c>
      <c r="E50" s="6">
        <v>0</v>
      </c>
      <c r="F50" s="6">
        <v>0</v>
      </c>
      <c r="G50" s="6">
        <v>0</v>
      </c>
      <c r="H50" s="6">
        <v>10</v>
      </c>
    </row>
    <row r="51" spans="1:8" ht="15" customHeight="1">
      <c r="A51" s="108" t="s">
        <v>48</v>
      </c>
      <c r="B51" s="108"/>
      <c r="C51" s="108"/>
      <c r="D51" s="1">
        <v>12.1</v>
      </c>
      <c r="E51" s="1">
        <v>0</v>
      </c>
      <c r="F51" s="1">
        <v>0</v>
      </c>
      <c r="G51" s="1">
        <v>12.1</v>
      </c>
      <c r="H51" s="1">
        <v>12.1</v>
      </c>
    </row>
    <row r="52" spans="1:8" ht="29.25" customHeight="1">
      <c r="A52" s="108" t="s">
        <v>49</v>
      </c>
      <c r="B52" s="108"/>
      <c r="C52" s="108"/>
      <c r="D52" s="1">
        <f>50+11</f>
        <v>61</v>
      </c>
      <c r="E52" s="1">
        <v>0</v>
      </c>
      <c r="F52" s="1">
        <v>50.5</v>
      </c>
      <c r="G52" s="1">
        <v>50.5</v>
      </c>
      <c r="H52" s="1">
        <f>D52</f>
        <v>61</v>
      </c>
    </row>
    <row r="53" spans="1:8" ht="15" customHeight="1">
      <c r="A53" s="108" t="s">
        <v>50</v>
      </c>
      <c r="B53" s="108"/>
      <c r="C53" s="108"/>
      <c r="D53" s="1">
        <v>1218</v>
      </c>
      <c r="E53" s="1">
        <v>0</v>
      </c>
      <c r="F53" s="1">
        <v>0</v>
      </c>
      <c r="G53" s="1">
        <v>0</v>
      </c>
      <c r="H53" s="1">
        <f>D53</f>
        <v>1218</v>
      </c>
    </row>
    <row r="54" spans="1:8" ht="15" customHeight="1">
      <c r="A54" s="109" t="s">
        <v>51</v>
      </c>
      <c r="B54" s="109"/>
      <c r="C54" s="109"/>
      <c r="D54" s="1">
        <f>SUM(D55:D59)</f>
        <v>0</v>
      </c>
      <c r="E54" s="1">
        <f>SUM(E55:E59)</f>
        <v>0</v>
      </c>
      <c r="F54" s="1">
        <f>SUM(F55:F59)</f>
        <v>0</v>
      </c>
      <c r="G54" s="1">
        <f>SUM(G55:G59)</f>
        <v>0</v>
      </c>
      <c r="H54" s="1">
        <f>SUM(H55:H59)</f>
        <v>0</v>
      </c>
    </row>
    <row r="55" spans="1:8" ht="15" customHeight="1">
      <c r="A55" s="108" t="s">
        <v>52</v>
      </c>
      <c r="B55" s="108"/>
      <c r="C55" s="108"/>
      <c r="D55" s="1"/>
      <c r="E55" s="1"/>
      <c r="F55" s="1"/>
      <c r="G55" s="1"/>
      <c r="H55" s="1"/>
    </row>
    <row r="56" spans="1:8" ht="15" customHeight="1">
      <c r="A56" s="108" t="s">
        <v>53</v>
      </c>
      <c r="B56" s="108"/>
      <c r="C56" s="108"/>
      <c r="D56" s="1"/>
      <c r="E56" s="1"/>
      <c r="F56" s="1"/>
      <c r="G56" s="1"/>
      <c r="H56" s="1"/>
    </row>
    <row r="57" spans="1:8" ht="15" customHeight="1">
      <c r="A57" s="106" t="s">
        <v>54</v>
      </c>
      <c r="B57" s="106"/>
      <c r="C57" s="106"/>
      <c r="D57" s="1"/>
      <c r="E57" s="1"/>
      <c r="F57" s="1"/>
      <c r="G57" s="1"/>
      <c r="H57" s="1"/>
    </row>
    <row r="58" spans="1:8" ht="15" customHeight="1">
      <c r="A58" s="108" t="s">
        <v>55</v>
      </c>
      <c r="B58" s="108"/>
      <c r="C58" s="108"/>
      <c r="D58" s="1"/>
      <c r="E58" s="1"/>
      <c r="F58" s="1"/>
      <c r="G58" s="1"/>
      <c r="H58" s="1"/>
    </row>
    <row r="59" spans="1:8" ht="15" customHeight="1">
      <c r="A59" s="106" t="s">
        <v>56</v>
      </c>
      <c r="B59" s="106"/>
      <c r="C59" s="106"/>
      <c r="D59" s="1"/>
      <c r="E59" s="1"/>
      <c r="F59" s="1"/>
      <c r="G59" s="1"/>
      <c r="H59" s="1"/>
    </row>
    <row r="60" spans="1:8" ht="15" customHeight="1">
      <c r="A60" s="106" t="s">
        <v>57</v>
      </c>
      <c r="B60" s="106"/>
      <c r="C60" s="106"/>
      <c r="D60" s="9"/>
      <c r="E60" s="9"/>
      <c r="F60" s="9"/>
      <c r="G60" s="9"/>
      <c r="H60" s="9"/>
    </row>
    <row r="61" spans="4:8" ht="15">
      <c r="D61" s="12"/>
      <c r="E61" s="12"/>
      <c r="F61" s="12"/>
      <c r="G61" s="12"/>
      <c r="H61" s="12"/>
    </row>
    <row r="62" spans="4:8" ht="15">
      <c r="D62" s="12"/>
      <c r="E62" s="12"/>
      <c r="F62" s="12"/>
      <c r="G62" s="12"/>
      <c r="H62" s="12"/>
    </row>
    <row r="63" spans="4:8" ht="15">
      <c r="D63" s="12"/>
      <c r="E63" s="12"/>
      <c r="F63" s="12"/>
      <c r="G63" s="12"/>
      <c r="H63" s="12"/>
    </row>
    <row r="64" ht="15">
      <c r="D64" s="12"/>
    </row>
  </sheetData>
  <sheetProtection/>
  <mergeCells count="58">
    <mergeCell ref="E9:H9"/>
    <mergeCell ref="E7:H7"/>
    <mergeCell ref="E1:H3"/>
    <mergeCell ref="A4:H4"/>
    <mergeCell ref="A5:H5"/>
    <mergeCell ref="A6:H6"/>
    <mergeCell ref="E8:H8"/>
    <mergeCell ref="A13:C13"/>
    <mergeCell ref="A19:C19"/>
    <mergeCell ref="A16:C16"/>
    <mergeCell ref="A15:C15"/>
    <mergeCell ref="A7:C10"/>
    <mergeCell ref="A14:C14"/>
    <mergeCell ref="A20:C20"/>
    <mergeCell ref="A21:C21"/>
    <mergeCell ref="A24:C24"/>
    <mergeCell ref="A25:C25"/>
    <mergeCell ref="A11:C11"/>
    <mergeCell ref="A12:C12"/>
    <mergeCell ref="A22:C22"/>
    <mergeCell ref="A23:C23"/>
    <mergeCell ref="A17:C17"/>
    <mergeCell ref="A18:C18"/>
    <mergeCell ref="A28:C28"/>
    <mergeCell ref="A29:C29"/>
    <mergeCell ref="A30:C30"/>
    <mergeCell ref="A31:C31"/>
    <mergeCell ref="A26:C26"/>
    <mergeCell ref="A27:C27"/>
    <mergeCell ref="A48:C48"/>
    <mergeCell ref="A32:C32"/>
    <mergeCell ref="A33:C33"/>
    <mergeCell ref="A34:C34"/>
    <mergeCell ref="A35:C35"/>
    <mergeCell ref="A40:C40"/>
    <mergeCell ref="A41:C41"/>
    <mergeCell ref="A36:C36"/>
    <mergeCell ref="A37:C37"/>
    <mergeCell ref="A56:C56"/>
    <mergeCell ref="A38:C38"/>
    <mergeCell ref="A39:C39"/>
    <mergeCell ref="A58:C58"/>
    <mergeCell ref="A42:C42"/>
    <mergeCell ref="A43:C43"/>
    <mergeCell ref="A44:C44"/>
    <mergeCell ref="A45:C45"/>
    <mergeCell ref="A46:C46"/>
    <mergeCell ref="A47:C47"/>
    <mergeCell ref="A57:C57"/>
    <mergeCell ref="A49:C49"/>
    <mergeCell ref="A59:C59"/>
    <mergeCell ref="A60:C60"/>
    <mergeCell ref="A50:C50"/>
    <mergeCell ref="A51:C51"/>
    <mergeCell ref="A52:C52"/>
    <mergeCell ref="A53:C53"/>
    <mergeCell ref="A54:C54"/>
    <mergeCell ref="A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H38"/>
    </sheetView>
  </sheetViews>
  <sheetFormatPr defaultColWidth="9.140625" defaultRowHeight="12.75"/>
  <cols>
    <col min="1" max="1" width="47.00390625" style="0" customWidth="1"/>
    <col min="2" max="2" width="14.421875" style="0" customWidth="1"/>
    <col min="3" max="3" width="14.7109375" style="0" customWidth="1"/>
    <col min="4" max="4" width="15.7109375" style="0" customWidth="1"/>
  </cols>
  <sheetData>
    <row r="1" spans="2:4" ht="12.75">
      <c r="B1" s="15"/>
      <c r="C1" s="15"/>
      <c r="D1" s="15"/>
    </row>
    <row r="2" spans="2:4" ht="12.75">
      <c r="B2" s="15"/>
      <c r="C2" s="15"/>
      <c r="D2" s="15"/>
    </row>
    <row r="3" spans="2:4" ht="12.75">
      <c r="B3" s="15"/>
      <c r="C3" s="15"/>
      <c r="D3" s="55"/>
    </row>
    <row r="4" spans="2:4" ht="12.75">
      <c r="B4" s="15"/>
      <c r="C4" s="15"/>
      <c r="D4" s="15"/>
    </row>
    <row r="5" spans="2:4" ht="12.75">
      <c r="B5" s="15"/>
      <c r="C5" s="15"/>
      <c r="D5" s="15"/>
    </row>
    <row r="6" spans="1:4" ht="12.75">
      <c r="A6" s="124" t="s">
        <v>328</v>
      </c>
      <c r="B6" s="124"/>
      <c r="C6" s="124"/>
      <c r="D6" s="124"/>
    </row>
    <row r="7" spans="1:4" ht="23.25" customHeight="1">
      <c r="A7" s="124"/>
      <c r="B7" s="124"/>
      <c r="C7" s="124"/>
      <c r="D7" s="124"/>
    </row>
    <row r="8" spans="1:4" ht="12.75">
      <c r="A8" s="123"/>
      <c r="B8" s="123"/>
      <c r="C8" s="123"/>
      <c r="D8" s="123"/>
    </row>
    <row r="14" spans="1:4" ht="15.75">
      <c r="A14" s="56" t="s">
        <v>341</v>
      </c>
      <c r="B14" s="56" t="s">
        <v>333</v>
      </c>
      <c r="C14" s="56" t="s">
        <v>334</v>
      </c>
      <c r="D14" s="56" t="s">
        <v>335</v>
      </c>
    </row>
    <row r="15" spans="1:4" ht="12.75">
      <c r="A15" s="21" t="s">
        <v>325</v>
      </c>
      <c r="B15" s="54">
        <v>9375475</v>
      </c>
      <c r="C15" s="54">
        <v>13223441</v>
      </c>
      <c r="D15" s="54">
        <v>22598916</v>
      </c>
    </row>
    <row r="16" spans="1:4" ht="12.75">
      <c r="A16" s="21" t="s">
        <v>326</v>
      </c>
      <c r="B16" s="54">
        <v>100000</v>
      </c>
      <c r="C16" s="54">
        <v>1561389</v>
      </c>
      <c r="D16" s="54">
        <v>1661389</v>
      </c>
    </row>
    <row r="17" spans="1:4" ht="12.75">
      <c r="A17" s="21" t="s">
        <v>329</v>
      </c>
      <c r="B17" s="54">
        <v>419200</v>
      </c>
      <c r="C17" s="54">
        <v>221218</v>
      </c>
      <c r="D17" s="54">
        <v>640418</v>
      </c>
    </row>
    <row r="18" spans="1:4" ht="12.75">
      <c r="A18" s="21" t="s">
        <v>149</v>
      </c>
      <c r="B18" s="54">
        <v>39600</v>
      </c>
      <c r="C18" s="54">
        <v>71751</v>
      </c>
      <c r="D18" s="54">
        <v>111351</v>
      </c>
    </row>
    <row r="19" spans="1:4" ht="12.75">
      <c r="A19" s="21" t="s">
        <v>309</v>
      </c>
      <c r="B19" s="54">
        <v>30000</v>
      </c>
      <c r="C19" s="54">
        <v>50000</v>
      </c>
      <c r="D19" s="54">
        <v>80000</v>
      </c>
    </row>
    <row r="20" spans="1:4" ht="12.75">
      <c r="A20" s="21" t="s">
        <v>330</v>
      </c>
      <c r="B20" s="54">
        <v>201476</v>
      </c>
      <c r="C20" s="54">
        <v>256176</v>
      </c>
      <c r="D20" s="54">
        <v>457652</v>
      </c>
    </row>
    <row r="21" spans="1:4" ht="12.75">
      <c r="A21" s="21" t="s">
        <v>331</v>
      </c>
      <c r="B21" s="54">
        <v>107700</v>
      </c>
      <c r="C21" s="54">
        <v>325350</v>
      </c>
      <c r="D21" s="54">
        <v>433050</v>
      </c>
    </row>
    <row r="22" spans="1:4" ht="12.75">
      <c r="A22" s="21" t="s">
        <v>310</v>
      </c>
      <c r="B22" s="54">
        <v>87400</v>
      </c>
      <c r="C22" s="54">
        <v>165900</v>
      </c>
      <c r="D22" s="54">
        <v>253300</v>
      </c>
    </row>
    <row r="23" spans="1:4" ht="12.75">
      <c r="A23" s="21" t="s">
        <v>324</v>
      </c>
      <c r="B23" s="54">
        <v>171000</v>
      </c>
      <c r="C23" s="54">
        <v>171000</v>
      </c>
      <c r="D23" s="54">
        <v>342000</v>
      </c>
    </row>
    <row r="24" spans="1:4" ht="12.75">
      <c r="A24" s="21" t="s">
        <v>338</v>
      </c>
      <c r="B24" s="54">
        <v>25500</v>
      </c>
      <c r="C24" s="54">
        <v>282382</v>
      </c>
      <c r="D24" s="54">
        <v>307882</v>
      </c>
    </row>
    <row r="25" spans="1:4" ht="12.75">
      <c r="A25" s="21" t="s">
        <v>336</v>
      </c>
      <c r="B25" s="54"/>
      <c r="C25" s="54">
        <v>29800</v>
      </c>
      <c r="D25" s="54">
        <v>29800</v>
      </c>
    </row>
    <row r="26" spans="1:4" ht="12.75">
      <c r="A26" s="21" t="s">
        <v>337</v>
      </c>
      <c r="B26" s="54">
        <v>109065.6</v>
      </c>
      <c r="C26" s="54">
        <v>244215</v>
      </c>
      <c r="D26" s="54">
        <v>353280.6</v>
      </c>
    </row>
    <row r="27" spans="1:4" ht="12.75">
      <c r="A27" s="21" t="s">
        <v>339</v>
      </c>
      <c r="B27" s="54">
        <v>219650</v>
      </c>
      <c r="C27" s="54">
        <v>255950</v>
      </c>
      <c r="D27" s="54">
        <v>475600</v>
      </c>
    </row>
    <row r="28" spans="1:4" ht="12.75">
      <c r="A28" s="21" t="s">
        <v>340</v>
      </c>
      <c r="B28" s="54">
        <v>0</v>
      </c>
      <c r="C28" s="54">
        <v>340000</v>
      </c>
      <c r="D28" s="54">
        <v>340000</v>
      </c>
    </row>
    <row r="29" spans="1:4" ht="12.75">
      <c r="A29" s="21" t="s">
        <v>332</v>
      </c>
      <c r="B29" s="54">
        <v>81452</v>
      </c>
      <c r="C29" s="54">
        <v>191025</v>
      </c>
      <c r="D29" s="54">
        <v>272477</v>
      </c>
    </row>
  </sheetData>
  <sheetProtection/>
  <mergeCells count="2">
    <mergeCell ref="A8:D8"/>
    <mergeCell ref="A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1"/>
  <sheetViews>
    <sheetView zoomScalePageLayoutView="0" workbookViewId="0" topLeftCell="A1">
      <selection activeCell="B1" sqref="B1:H16384"/>
    </sheetView>
  </sheetViews>
  <sheetFormatPr defaultColWidth="9.140625" defaultRowHeight="12.75"/>
  <cols>
    <col min="2" max="2" width="5.8515625" style="50" customWidth="1"/>
    <col min="3" max="3" width="29.7109375" style="0" customWidth="1"/>
    <col min="4" max="8" width="13.00390625" style="0" customWidth="1"/>
    <col min="9" max="9" width="7.57421875" style="0" customWidth="1"/>
  </cols>
  <sheetData>
    <row r="1" spans="3:8" ht="15" customHeight="1">
      <c r="C1" s="125" t="s">
        <v>383</v>
      </c>
      <c r="D1" s="125"/>
      <c r="E1" s="125"/>
      <c r="F1" s="125"/>
      <c r="G1" s="125"/>
      <c r="H1" s="125"/>
    </row>
    <row r="2" spans="3:8" ht="15" customHeight="1">
      <c r="C2" s="125" t="s">
        <v>382</v>
      </c>
      <c r="D2" s="125"/>
      <c r="E2" s="125"/>
      <c r="F2" s="125"/>
      <c r="G2" s="125"/>
      <c r="H2" s="125"/>
    </row>
    <row r="3" spans="3:8" ht="15" customHeight="1">
      <c r="C3" s="125" t="s">
        <v>384</v>
      </c>
      <c r="D3" s="125"/>
      <c r="E3" s="125"/>
      <c r="F3" s="125"/>
      <c r="G3" s="125"/>
      <c r="H3" s="125"/>
    </row>
    <row r="5" ht="21" customHeight="1"/>
    <row r="6" spans="2:8" ht="17.25" customHeight="1">
      <c r="B6" s="119" t="s">
        <v>385</v>
      </c>
      <c r="C6" s="119"/>
      <c r="D6" s="119"/>
      <c r="E6" s="119"/>
      <c r="F6" s="119"/>
      <c r="G6" s="119"/>
      <c r="H6" s="119"/>
    </row>
    <row r="7" spans="2:8" ht="17.25" customHeight="1">
      <c r="B7" s="120" t="s">
        <v>376</v>
      </c>
      <c r="C7" s="120"/>
      <c r="D7" s="120"/>
      <c r="E7" s="120"/>
      <c r="F7" s="120"/>
      <c r="G7" s="120"/>
      <c r="H7" s="120"/>
    </row>
    <row r="8" spans="2:8" ht="12.75">
      <c r="B8" s="52"/>
      <c r="C8" s="52"/>
      <c r="D8" s="52"/>
      <c r="E8" s="52"/>
      <c r="F8" s="52"/>
      <c r="G8" s="52"/>
      <c r="H8" s="52"/>
    </row>
    <row r="9" spans="2:8" ht="24" customHeight="1">
      <c r="B9" s="121" t="s">
        <v>0</v>
      </c>
      <c r="C9" s="121"/>
      <c r="D9" s="121"/>
      <c r="E9" s="121"/>
      <c r="F9" s="121"/>
      <c r="G9" s="121"/>
      <c r="H9" s="121"/>
    </row>
    <row r="10" spans="2:15" s="28" customFormat="1" ht="21.75" customHeight="1">
      <c r="B10" s="77" t="s">
        <v>301</v>
      </c>
      <c r="C10" s="77" t="s">
        <v>302</v>
      </c>
      <c r="D10" s="77" t="s">
        <v>67</v>
      </c>
      <c r="E10" s="77" t="s">
        <v>303</v>
      </c>
      <c r="F10" s="77" t="s">
        <v>312</v>
      </c>
      <c r="G10" s="77" t="s">
        <v>10</v>
      </c>
      <c r="H10" s="77" t="s">
        <v>373</v>
      </c>
      <c r="J10"/>
      <c r="K10"/>
      <c r="L10"/>
      <c r="M10"/>
      <c r="N10"/>
      <c r="O10"/>
    </row>
    <row r="11" spans="2:8" ht="39" customHeight="1">
      <c r="B11" s="77">
        <v>1</v>
      </c>
      <c r="C11" s="78" t="s">
        <v>345</v>
      </c>
      <c r="D11" s="77">
        <v>295.2</v>
      </c>
      <c r="E11" s="77"/>
      <c r="F11" s="77"/>
      <c r="G11" s="77"/>
      <c r="H11" s="77"/>
    </row>
    <row r="12" spans="2:15" s="28" customFormat="1" ht="33.75" customHeight="1">
      <c r="B12" s="79">
        <v>2</v>
      </c>
      <c r="C12" s="80" t="s">
        <v>304</v>
      </c>
      <c r="D12" s="81">
        <f>D13+D14</f>
        <v>69734.2</v>
      </c>
      <c r="E12" s="81">
        <f>E13+E14</f>
        <v>18067.199999999997</v>
      </c>
      <c r="F12" s="81">
        <f>F13+F14</f>
        <v>35343</v>
      </c>
      <c r="G12" s="81">
        <f>G13+G14</f>
        <v>52845.100000000006</v>
      </c>
      <c r="H12" s="81">
        <f aca="true" t="shared" si="0" ref="H12:H25">D12</f>
        <v>69734.2</v>
      </c>
      <c r="J12"/>
      <c r="K12"/>
      <c r="L12"/>
      <c r="M12"/>
      <c r="N12"/>
      <c r="O12"/>
    </row>
    <row r="13" spans="2:15" s="28" customFormat="1" ht="56.25" customHeight="1">
      <c r="B13" s="82" t="s">
        <v>316</v>
      </c>
      <c r="C13" s="78" t="s">
        <v>380</v>
      </c>
      <c r="D13" s="83">
        <v>63989.4</v>
      </c>
      <c r="E13" s="83">
        <v>16596.1</v>
      </c>
      <c r="F13" s="83">
        <v>32593.2</v>
      </c>
      <c r="G13" s="83">
        <v>48591.3</v>
      </c>
      <c r="H13" s="83">
        <f t="shared" si="0"/>
        <v>63989.4</v>
      </c>
      <c r="J13"/>
      <c r="K13"/>
      <c r="L13"/>
      <c r="M13"/>
      <c r="N13"/>
      <c r="O13"/>
    </row>
    <row r="14" spans="2:33" s="28" customFormat="1" ht="20.25" customHeight="1">
      <c r="B14" s="84" t="s">
        <v>346</v>
      </c>
      <c r="C14" s="80" t="s">
        <v>318</v>
      </c>
      <c r="D14" s="81">
        <f>+D15+D16+D17+D18</f>
        <v>5744.8</v>
      </c>
      <c r="E14" s="81">
        <f>+E15+E16+E17+E18</f>
        <v>1471.1</v>
      </c>
      <c r="F14" s="81">
        <f>+F15+F16+F17+F18</f>
        <v>2749.8</v>
      </c>
      <c r="G14" s="81">
        <f>+G15+G16+G17+G18</f>
        <v>4253.8</v>
      </c>
      <c r="H14" s="81">
        <f>+H15+H16+H17+H18</f>
        <v>5744.8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2:8" ht="32.25" customHeight="1">
      <c r="B15" s="82" t="s">
        <v>347</v>
      </c>
      <c r="C15" s="78" t="s">
        <v>319</v>
      </c>
      <c r="D15" s="83">
        <v>1617</v>
      </c>
      <c r="E15" s="83">
        <v>404.3</v>
      </c>
      <c r="F15" s="83">
        <v>808</v>
      </c>
      <c r="G15" s="85">
        <v>1212</v>
      </c>
      <c r="H15" s="83">
        <f t="shared" si="0"/>
        <v>1617</v>
      </c>
    </row>
    <row r="16" spans="2:8" ht="18" customHeight="1">
      <c r="B16" s="82" t="s">
        <v>348</v>
      </c>
      <c r="C16" s="78" t="s">
        <v>306</v>
      </c>
      <c r="D16" s="83">
        <v>3000</v>
      </c>
      <c r="E16" s="83">
        <v>700</v>
      </c>
      <c r="F16" s="83">
        <v>1500</v>
      </c>
      <c r="G16" s="83">
        <v>2300</v>
      </c>
      <c r="H16" s="83">
        <f>D16</f>
        <v>3000</v>
      </c>
    </row>
    <row r="17" spans="2:8" ht="29.25" customHeight="1">
      <c r="B17" s="82" t="s">
        <v>349</v>
      </c>
      <c r="C17" s="78" t="s">
        <v>381</v>
      </c>
      <c r="D17" s="83">
        <v>936</v>
      </c>
      <c r="E17" s="83">
        <v>175</v>
      </c>
      <c r="F17" s="83">
        <v>250</v>
      </c>
      <c r="G17" s="83">
        <v>550</v>
      </c>
      <c r="H17" s="83">
        <f>D17</f>
        <v>936</v>
      </c>
    </row>
    <row r="18" spans="2:8" ht="20.25" customHeight="1">
      <c r="B18" s="82" t="s">
        <v>377</v>
      </c>
      <c r="C18" s="78" t="s">
        <v>323</v>
      </c>
      <c r="D18" s="86">
        <v>191.8</v>
      </c>
      <c r="E18" s="86">
        <v>191.8</v>
      </c>
      <c r="F18" s="86">
        <v>191.8</v>
      </c>
      <c r="G18" s="86">
        <v>191.8</v>
      </c>
      <c r="H18" s="86">
        <v>191.8</v>
      </c>
    </row>
    <row r="19" spans="2:33" s="28" customFormat="1" ht="21" customHeight="1">
      <c r="B19" s="87" t="s">
        <v>352</v>
      </c>
      <c r="C19" s="88" t="s">
        <v>315</v>
      </c>
      <c r="D19" s="89">
        <f>SUM(D20:D34)</f>
        <v>70029.4</v>
      </c>
      <c r="E19" s="89">
        <f>SUM(E20:E34)</f>
        <v>17755.1</v>
      </c>
      <c r="F19" s="89">
        <f>SUM(F20:F34)</f>
        <v>34518.1</v>
      </c>
      <c r="G19" s="89">
        <f>SUM(G20:G34)</f>
        <v>51799.4</v>
      </c>
      <c r="H19" s="81">
        <f>D19</f>
        <v>70029.4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s="28" customFormat="1" ht="20.25" customHeight="1">
      <c r="B20" s="82" t="s">
        <v>353</v>
      </c>
      <c r="C20" s="78" t="s">
        <v>86</v>
      </c>
      <c r="D20" s="83">
        <v>50084</v>
      </c>
      <c r="E20" s="83">
        <v>12521</v>
      </c>
      <c r="F20" s="83">
        <v>25042</v>
      </c>
      <c r="G20" s="83">
        <v>37563</v>
      </c>
      <c r="H20" s="83">
        <f>D20</f>
        <v>50084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s="28" customFormat="1" ht="41.25" customHeight="1">
      <c r="B21" s="82" t="s">
        <v>354</v>
      </c>
      <c r="C21" s="78" t="s">
        <v>307</v>
      </c>
      <c r="D21" s="83">
        <v>3750.5</v>
      </c>
      <c r="E21" s="83">
        <v>937.5</v>
      </c>
      <c r="F21" s="83">
        <v>1875</v>
      </c>
      <c r="G21" s="83">
        <v>2812.5</v>
      </c>
      <c r="H21" s="83">
        <f t="shared" si="0"/>
        <v>3750.5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s="28" customFormat="1" ht="24.75" customHeight="1">
      <c r="B22" s="82" t="s">
        <v>355</v>
      </c>
      <c r="C22" s="78" t="s">
        <v>308</v>
      </c>
      <c r="D22" s="83">
        <v>600</v>
      </c>
      <c r="E22" s="83">
        <v>150</v>
      </c>
      <c r="F22" s="83">
        <v>300</v>
      </c>
      <c r="G22" s="83">
        <v>450</v>
      </c>
      <c r="H22" s="83">
        <f t="shared" si="0"/>
        <v>600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s="28" customFormat="1" ht="24.75" customHeight="1">
      <c r="B23" s="82" t="s">
        <v>356</v>
      </c>
      <c r="C23" s="78" t="s">
        <v>149</v>
      </c>
      <c r="D23" s="83">
        <v>240</v>
      </c>
      <c r="E23" s="83">
        <v>60</v>
      </c>
      <c r="F23" s="83">
        <v>120</v>
      </c>
      <c r="G23" s="83">
        <v>180</v>
      </c>
      <c r="H23" s="83">
        <f t="shared" si="0"/>
        <v>240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s="28" customFormat="1" ht="24.75" customHeight="1">
      <c r="B24" s="82" t="s">
        <v>359</v>
      </c>
      <c r="C24" s="78" t="s">
        <v>314</v>
      </c>
      <c r="D24" s="83">
        <v>1045</v>
      </c>
      <c r="E24" s="83">
        <v>600</v>
      </c>
      <c r="F24" s="83">
        <v>0</v>
      </c>
      <c r="G24" s="83">
        <v>0</v>
      </c>
      <c r="H24" s="83">
        <f t="shared" si="0"/>
        <v>1045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s="28" customFormat="1" ht="24.75" customHeight="1">
      <c r="B25" s="82" t="s">
        <v>357</v>
      </c>
      <c r="C25" s="78" t="s">
        <v>309</v>
      </c>
      <c r="D25" s="83">
        <v>120</v>
      </c>
      <c r="E25" s="83">
        <v>30</v>
      </c>
      <c r="F25" s="83">
        <v>60</v>
      </c>
      <c r="G25" s="83">
        <v>90</v>
      </c>
      <c r="H25" s="83">
        <f t="shared" si="0"/>
        <v>120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s="28" customFormat="1" ht="28.5" customHeight="1">
      <c r="B26" s="82" t="s">
        <v>358</v>
      </c>
      <c r="C26" s="78" t="s">
        <v>350</v>
      </c>
      <c r="D26" s="83">
        <v>670</v>
      </c>
      <c r="E26" s="83">
        <v>167.5</v>
      </c>
      <c r="F26" s="83">
        <v>335</v>
      </c>
      <c r="G26" s="83">
        <v>502.5</v>
      </c>
      <c r="H26" s="83">
        <f aca="true" t="shared" si="1" ref="H26:H34">D26</f>
        <v>670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s="28" customFormat="1" ht="34.5" customHeight="1">
      <c r="B27" s="82" t="s">
        <v>360</v>
      </c>
      <c r="C27" s="78" t="s">
        <v>310</v>
      </c>
      <c r="D27" s="83">
        <v>590</v>
      </c>
      <c r="E27" s="83">
        <v>140</v>
      </c>
      <c r="F27" s="83">
        <v>280</v>
      </c>
      <c r="G27" s="83">
        <v>430</v>
      </c>
      <c r="H27" s="83">
        <f t="shared" si="1"/>
        <v>590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s="28" customFormat="1" ht="56.25" customHeight="1">
      <c r="B28" s="82" t="s">
        <v>361</v>
      </c>
      <c r="C28" s="78" t="s">
        <v>311</v>
      </c>
      <c r="D28" s="83">
        <v>1600</v>
      </c>
      <c r="E28" s="83">
        <v>400</v>
      </c>
      <c r="F28" s="83">
        <v>800</v>
      </c>
      <c r="G28" s="83">
        <v>1200</v>
      </c>
      <c r="H28" s="83">
        <f t="shared" si="1"/>
        <v>1600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s="28" customFormat="1" ht="41.25" customHeight="1">
      <c r="B29" s="90" t="s">
        <v>362</v>
      </c>
      <c r="C29" s="78" t="s">
        <v>320</v>
      </c>
      <c r="D29" s="86">
        <v>684</v>
      </c>
      <c r="E29" s="86">
        <v>171</v>
      </c>
      <c r="F29" s="86">
        <f>171+171</f>
        <v>342</v>
      </c>
      <c r="G29" s="86">
        <v>513</v>
      </c>
      <c r="H29" s="83">
        <f t="shared" si="1"/>
        <v>684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s="28" customFormat="1" ht="57" customHeight="1">
      <c r="B30" s="90" t="s">
        <v>363</v>
      </c>
      <c r="C30" s="78" t="s">
        <v>372</v>
      </c>
      <c r="D30" s="86">
        <v>450</v>
      </c>
      <c r="E30" s="86">
        <v>100</v>
      </c>
      <c r="F30" s="86">
        <v>200</v>
      </c>
      <c r="G30" s="86">
        <v>300</v>
      </c>
      <c r="H30" s="86">
        <f t="shared" si="1"/>
        <v>450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28" customFormat="1" ht="72" customHeight="1">
      <c r="B31" s="82" t="s">
        <v>364</v>
      </c>
      <c r="C31" s="78" t="s">
        <v>313</v>
      </c>
      <c r="D31" s="83">
        <v>1187.9</v>
      </c>
      <c r="E31" s="83">
        <v>281.6</v>
      </c>
      <c r="F31" s="83">
        <v>720.1</v>
      </c>
      <c r="G31" s="83">
        <v>1067.9</v>
      </c>
      <c r="H31" s="83">
        <f t="shared" si="1"/>
        <v>1187.9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28" customFormat="1" ht="33" customHeight="1">
      <c r="B32" s="82" t="s">
        <v>367</v>
      </c>
      <c r="C32" s="78" t="s">
        <v>321</v>
      </c>
      <c r="D32" s="83">
        <v>700</v>
      </c>
      <c r="E32" s="83">
        <v>150</v>
      </c>
      <c r="F32" s="83">
        <v>350</v>
      </c>
      <c r="G32" s="83">
        <v>550</v>
      </c>
      <c r="H32" s="86">
        <f t="shared" si="1"/>
        <v>700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28" customFormat="1" ht="153" customHeight="1">
      <c r="B33" s="90" t="s">
        <v>365</v>
      </c>
      <c r="C33" s="78" t="s">
        <v>344</v>
      </c>
      <c r="D33" s="86">
        <v>1322</v>
      </c>
      <c r="E33" s="86">
        <v>300.5</v>
      </c>
      <c r="F33" s="86">
        <v>601</v>
      </c>
      <c r="G33" s="86">
        <v>901.5</v>
      </c>
      <c r="H33" s="86">
        <f t="shared" si="1"/>
        <v>1322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28" customFormat="1" ht="30" customHeight="1">
      <c r="B34" s="82" t="s">
        <v>368</v>
      </c>
      <c r="C34" s="78" t="s">
        <v>386</v>
      </c>
      <c r="D34" s="83">
        <v>6986</v>
      </c>
      <c r="E34" s="83">
        <v>1746</v>
      </c>
      <c r="F34" s="83">
        <v>3493</v>
      </c>
      <c r="G34" s="83">
        <v>5239</v>
      </c>
      <c r="H34" s="83">
        <f t="shared" si="1"/>
        <v>6986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8" ht="12.75">
      <c r="B35" s="73"/>
      <c r="C35" s="74"/>
      <c r="D35" s="74"/>
      <c r="E35" s="74"/>
      <c r="F35" s="74"/>
      <c r="G35" s="74"/>
      <c r="H35" s="74"/>
    </row>
    <row r="36" spans="2:8" ht="12.75">
      <c r="B36" s="73"/>
      <c r="C36" s="74"/>
      <c r="D36" s="74"/>
      <c r="E36" s="74"/>
      <c r="F36" s="74"/>
      <c r="G36" s="74"/>
      <c r="H36" s="74"/>
    </row>
    <row r="37" spans="2:8" ht="12.75">
      <c r="B37" s="73"/>
      <c r="C37" s="74"/>
      <c r="D37" s="74"/>
      <c r="E37" s="74"/>
      <c r="F37" s="74"/>
      <c r="G37" s="74"/>
      <c r="H37" s="74"/>
    </row>
    <row r="38" spans="2:8" ht="12.75">
      <c r="B38" s="73"/>
      <c r="C38" s="126" t="s">
        <v>378</v>
      </c>
      <c r="D38" s="126"/>
      <c r="E38" s="126"/>
      <c r="F38" s="126"/>
      <c r="G38" s="126"/>
      <c r="H38" s="126"/>
    </row>
    <row r="39" spans="2:8" ht="12.75">
      <c r="B39" s="73"/>
      <c r="C39" s="76"/>
      <c r="D39" s="76"/>
      <c r="E39" s="76"/>
      <c r="F39" s="76"/>
      <c r="G39" s="76"/>
      <c r="H39" s="76"/>
    </row>
    <row r="40" spans="2:8" ht="12.75">
      <c r="B40" s="73"/>
      <c r="C40" s="126" t="s">
        <v>379</v>
      </c>
      <c r="D40" s="126"/>
      <c r="E40" s="126"/>
      <c r="F40" s="126"/>
      <c r="G40" s="126"/>
      <c r="H40" s="126"/>
    </row>
    <row r="41" spans="2:8" ht="12.75">
      <c r="B41" s="73"/>
      <c r="C41" s="74"/>
      <c r="D41" s="74"/>
      <c r="E41" s="74"/>
      <c r="F41" s="74"/>
      <c r="G41" s="74"/>
      <c r="H41" s="74"/>
    </row>
    <row r="42" spans="2:8" ht="12.75">
      <c r="B42" s="73"/>
      <c r="C42" s="74"/>
      <c r="D42" s="74"/>
      <c r="E42" s="74"/>
      <c r="F42" s="74"/>
      <c r="G42" s="74"/>
      <c r="H42" s="74"/>
    </row>
    <row r="43" spans="2:8" ht="12.75">
      <c r="B43" s="73"/>
      <c r="C43" s="74"/>
      <c r="D43" s="74"/>
      <c r="E43" s="74"/>
      <c r="F43" s="74"/>
      <c r="G43" s="74"/>
      <c r="H43" s="74"/>
    </row>
    <row r="44" spans="2:8" ht="12.75">
      <c r="B44" s="73"/>
      <c r="C44" s="74"/>
      <c r="D44" s="74"/>
      <c r="E44" s="74"/>
      <c r="F44" s="74"/>
      <c r="G44" s="74"/>
      <c r="H44" s="74"/>
    </row>
    <row r="45" spans="2:8" ht="12.75">
      <c r="B45" s="73"/>
      <c r="C45" s="74"/>
      <c r="D45" s="74"/>
      <c r="E45" s="74"/>
      <c r="F45" s="74"/>
      <c r="G45" s="74"/>
      <c r="H45" s="74"/>
    </row>
    <row r="46" spans="2:8" ht="12.75">
      <c r="B46" s="73"/>
      <c r="C46" s="74"/>
      <c r="D46" s="74"/>
      <c r="E46" s="74"/>
      <c r="F46" s="74"/>
      <c r="G46" s="74"/>
      <c r="H46" s="74"/>
    </row>
    <row r="47" spans="2:8" ht="12.75">
      <c r="B47" s="73"/>
      <c r="C47" s="74"/>
      <c r="D47" s="74"/>
      <c r="E47" s="74"/>
      <c r="F47" s="74"/>
      <c r="G47" s="74"/>
      <c r="H47" s="74"/>
    </row>
    <row r="48" spans="2:8" ht="12.75">
      <c r="B48" s="73"/>
      <c r="C48" s="74"/>
      <c r="D48" s="74"/>
      <c r="E48" s="74"/>
      <c r="F48" s="74"/>
      <c r="G48" s="74"/>
      <c r="H48" s="74"/>
    </row>
    <row r="49" spans="2:8" ht="12.75">
      <c r="B49" s="73"/>
      <c r="C49" s="74"/>
      <c r="D49" s="74"/>
      <c r="E49" s="74"/>
      <c r="F49" s="74"/>
      <c r="G49" s="74"/>
      <c r="H49" s="74"/>
    </row>
    <row r="50" spans="2:8" ht="12.75">
      <c r="B50" s="73"/>
      <c r="C50" s="74"/>
      <c r="D50" s="74"/>
      <c r="E50" s="74"/>
      <c r="F50" s="74"/>
      <c r="G50" s="74"/>
      <c r="H50" s="74"/>
    </row>
    <row r="51" spans="2:8" ht="12.75">
      <c r="B51" s="73"/>
      <c r="C51" s="74"/>
      <c r="D51" s="74"/>
      <c r="E51" s="74"/>
      <c r="F51" s="74"/>
      <c r="G51" s="74"/>
      <c r="H51" s="74"/>
    </row>
    <row r="52" spans="2:8" ht="12.75">
      <c r="B52" s="73"/>
      <c r="C52" s="74"/>
      <c r="D52" s="74"/>
      <c r="E52" s="74"/>
      <c r="F52" s="74"/>
      <c r="G52" s="74"/>
      <c r="H52" s="74"/>
    </row>
    <row r="53" spans="2:8" ht="12.75">
      <c r="B53" s="73"/>
      <c r="C53" s="74"/>
      <c r="D53" s="74"/>
      <c r="E53" s="74"/>
      <c r="F53" s="74"/>
      <c r="G53" s="74"/>
      <c r="H53" s="74"/>
    </row>
    <row r="54" spans="2:8" ht="12.75">
      <c r="B54" s="73"/>
      <c r="C54" s="74"/>
      <c r="D54" s="74"/>
      <c r="E54" s="74"/>
      <c r="F54" s="74"/>
      <c r="G54" s="74"/>
      <c r="H54" s="74"/>
    </row>
    <row r="55" spans="2:8" ht="12.75">
      <c r="B55" s="73"/>
      <c r="C55" s="74"/>
      <c r="D55" s="74"/>
      <c r="E55" s="74"/>
      <c r="F55" s="74"/>
      <c r="G55" s="74"/>
      <c r="H55" s="74"/>
    </row>
    <row r="56" spans="2:8" ht="12.75">
      <c r="B56" s="73"/>
      <c r="C56" s="74"/>
      <c r="D56" s="74"/>
      <c r="E56" s="74"/>
      <c r="F56" s="74"/>
      <c r="G56" s="74"/>
      <c r="H56" s="74"/>
    </row>
    <row r="57" spans="2:8" ht="12.75">
      <c r="B57" s="73"/>
      <c r="C57" s="74"/>
      <c r="D57" s="74"/>
      <c r="E57" s="74"/>
      <c r="F57" s="74"/>
      <c r="G57" s="74"/>
      <c r="H57" s="74"/>
    </row>
    <row r="58" spans="2:8" ht="12.75">
      <c r="B58" s="73"/>
      <c r="C58" s="74"/>
      <c r="D58" s="74"/>
      <c r="E58" s="74"/>
      <c r="F58" s="74"/>
      <c r="G58" s="74"/>
      <c r="H58" s="74"/>
    </row>
    <row r="59" spans="2:8" ht="12.75">
      <c r="B59" s="73"/>
      <c r="C59" s="74"/>
      <c r="D59" s="74"/>
      <c r="E59" s="74"/>
      <c r="F59" s="74"/>
      <c r="G59" s="74"/>
      <c r="H59" s="74"/>
    </row>
    <row r="60" spans="2:8" ht="12.75">
      <c r="B60" s="73"/>
      <c r="C60" s="74"/>
      <c r="D60" s="74"/>
      <c r="E60" s="74"/>
      <c r="F60" s="74"/>
      <c r="G60" s="74"/>
      <c r="H60" s="74"/>
    </row>
    <row r="61" spans="2:8" ht="12.75">
      <c r="B61" s="73"/>
      <c r="C61" s="74"/>
      <c r="D61" s="74"/>
      <c r="E61" s="74"/>
      <c r="F61" s="74"/>
      <c r="G61" s="74"/>
      <c r="H61" s="74"/>
    </row>
    <row r="62" spans="2:8" ht="12.75">
      <c r="B62" s="73"/>
      <c r="C62" s="74"/>
      <c r="D62" s="74"/>
      <c r="E62" s="74"/>
      <c r="F62" s="74"/>
      <c r="G62" s="74"/>
      <c r="H62" s="74"/>
    </row>
    <row r="63" spans="2:8" ht="12.75">
      <c r="B63" s="73"/>
      <c r="C63" s="74"/>
      <c r="D63" s="74"/>
      <c r="E63" s="74"/>
      <c r="F63" s="74"/>
      <c r="G63" s="74"/>
      <c r="H63" s="74"/>
    </row>
    <row r="64" spans="2:8" ht="12.75">
      <c r="B64" s="51"/>
      <c r="C64" s="15"/>
      <c r="D64" s="15"/>
      <c r="E64" s="15"/>
      <c r="F64" s="15"/>
      <c r="G64" s="15"/>
      <c r="H64" s="15"/>
    </row>
    <row r="65" spans="2:8" ht="12.75">
      <c r="B65" s="51"/>
      <c r="C65" s="15"/>
      <c r="D65" s="15"/>
      <c r="E65" s="15"/>
      <c r="F65" s="15"/>
      <c r="G65" s="15"/>
      <c r="H65" s="15"/>
    </row>
    <row r="66" spans="2:8" ht="12.75">
      <c r="B66" s="51"/>
      <c r="C66" s="15"/>
      <c r="D66" s="15"/>
      <c r="E66" s="15"/>
      <c r="F66" s="15"/>
      <c r="G66" s="15"/>
      <c r="H66" s="15"/>
    </row>
    <row r="67" spans="2:8" ht="12.75">
      <c r="B67" s="51"/>
      <c r="C67" s="15"/>
      <c r="D67" s="15"/>
      <c r="E67" s="15"/>
      <c r="F67" s="15"/>
      <c r="G67" s="15"/>
      <c r="H67" s="15"/>
    </row>
    <row r="68" spans="2:8" ht="12.75">
      <c r="B68" s="51"/>
      <c r="C68" s="15"/>
      <c r="D68" s="15"/>
      <c r="E68" s="15"/>
      <c r="F68" s="15"/>
      <c r="G68" s="15"/>
      <c r="H68" s="15"/>
    </row>
    <row r="69" spans="2:8" ht="12.75">
      <c r="B69" s="51"/>
      <c r="C69" s="15"/>
      <c r="D69" s="15"/>
      <c r="E69" s="15"/>
      <c r="F69" s="15"/>
      <c r="G69" s="15"/>
      <c r="H69" s="15"/>
    </row>
    <row r="70" spans="2:8" ht="12.75">
      <c r="B70" s="51"/>
      <c r="C70" s="15"/>
      <c r="D70" s="15"/>
      <c r="E70" s="15"/>
      <c r="F70" s="15"/>
      <c r="G70" s="15"/>
      <c r="H70" s="15"/>
    </row>
    <row r="71" spans="2:8" ht="12.75">
      <c r="B71" s="51"/>
      <c r="C71" s="15"/>
      <c r="D71" s="15"/>
      <c r="E71" s="15"/>
      <c r="F71" s="15"/>
      <c r="G71" s="15"/>
      <c r="H71" s="15"/>
    </row>
    <row r="72" spans="2:8" ht="12.75">
      <c r="B72" s="51"/>
      <c r="C72" s="15"/>
      <c r="D72" s="15"/>
      <c r="E72" s="15"/>
      <c r="F72" s="15"/>
      <c r="G72" s="15"/>
      <c r="H72" s="15"/>
    </row>
    <row r="73" spans="2:8" ht="12.75">
      <c r="B73" s="51"/>
      <c r="C73" s="15"/>
      <c r="D73" s="15"/>
      <c r="E73" s="15"/>
      <c r="F73" s="15"/>
      <c r="G73" s="15"/>
      <c r="H73" s="15"/>
    </row>
    <row r="74" spans="2:8" ht="12.75">
      <c r="B74" s="51"/>
      <c r="C74" s="15"/>
      <c r="D74" s="15"/>
      <c r="E74" s="15"/>
      <c r="F74" s="15"/>
      <c r="G74" s="15"/>
      <c r="H74" s="15"/>
    </row>
    <row r="75" spans="2:8" ht="12.75">
      <c r="B75" s="51"/>
      <c r="C75" s="15"/>
      <c r="D75" s="15"/>
      <c r="E75" s="15"/>
      <c r="F75" s="15"/>
      <c r="G75" s="15"/>
      <c r="H75" s="15"/>
    </row>
    <row r="76" spans="2:8" ht="12.75">
      <c r="B76" s="51"/>
      <c r="C76" s="15"/>
      <c r="D76" s="15"/>
      <c r="E76" s="15"/>
      <c r="F76" s="15"/>
      <c r="G76" s="15"/>
      <c r="H76" s="15"/>
    </row>
    <row r="77" spans="2:8" ht="12.75">
      <c r="B77" s="51"/>
      <c r="C77" s="15"/>
      <c r="D77" s="15"/>
      <c r="E77" s="15"/>
      <c r="F77" s="15"/>
      <c r="G77" s="15"/>
      <c r="H77" s="15"/>
    </row>
    <row r="78" spans="2:8" ht="12.75">
      <c r="B78" s="51"/>
      <c r="C78" s="15"/>
      <c r="D78" s="15"/>
      <c r="E78" s="15"/>
      <c r="F78" s="15"/>
      <c r="G78" s="15"/>
      <c r="H78" s="15"/>
    </row>
    <row r="79" spans="2:8" ht="12.75">
      <c r="B79" s="51"/>
      <c r="C79" s="15"/>
      <c r="D79" s="15"/>
      <c r="E79" s="15"/>
      <c r="F79" s="15"/>
      <c r="G79" s="15"/>
      <c r="H79" s="15"/>
    </row>
    <row r="80" spans="2:8" ht="12.75">
      <c r="B80" s="51"/>
      <c r="C80" s="15"/>
      <c r="D80" s="15"/>
      <c r="E80" s="15"/>
      <c r="F80" s="15"/>
      <c r="G80" s="15"/>
      <c r="H80" s="15"/>
    </row>
    <row r="81" spans="2:8" ht="12.75">
      <c r="B81" s="51"/>
      <c r="C81" s="15"/>
      <c r="D81" s="15"/>
      <c r="E81" s="15"/>
      <c r="F81" s="15"/>
      <c r="G81" s="15"/>
      <c r="H81" s="15"/>
    </row>
    <row r="82" spans="2:8" ht="12.75">
      <c r="B82" s="51"/>
      <c r="C82" s="15"/>
      <c r="D82" s="15"/>
      <c r="E82" s="15"/>
      <c r="F82" s="15"/>
      <c r="G82" s="15"/>
      <c r="H82" s="15"/>
    </row>
    <row r="83" spans="2:8" ht="12.75">
      <c r="B83" s="51"/>
      <c r="C83" s="15"/>
      <c r="D83" s="15"/>
      <c r="E83" s="15"/>
      <c r="F83" s="15"/>
      <c r="G83" s="15"/>
      <c r="H83" s="15"/>
    </row>
    <row r="84" spans="2:8" ht="12.75">
      <c r="B84" s="51"/>
      <c r="C84" s="15"/>
      <c r="D84" s="15"/>
      <c r="E84" s="15"/>
      <c r="F84" s="15"/>
      <c r="G84" s="15"/>
      <c r="H84" s="15"/>
    </row>
    <row r="85" spans="2:8" ht="12.75">
      <c r="B85" s="51"/>
      <c r="C85" s="15"/>
      <c r="D85" s="15"/>
      <c r="E85" s="15"/>
      <c r="F85" s="15"/>
      <c r="G85" s="15"/>
      <c r="H85" s="15"/>
    </row>
    <row r="86" spans="2:8" ht="12.75">
      <c r="B86" s="51"/>
      <c r="C86" s="15"/>
      <c r="D86" s="15"/>
      <c r="E86" s="15"/>
      <c r="F86" s="15"/>
      <c r="G86" s="15"/>
      <c r="H86" s="15"/>
    </row>
    <row r="87" spans="2:8" ht="12.75">
      <c r="B87" s="51"/>
      <c r="C87" s="15"/>
      <c r="D87" s="15"/>
      <c r="E87" s="15"/>
      <c r="F87" s="15"/>
      <c r="G87" s="15"/>
      <c r="H87" s="15"/>
    </row>
    <row r="88" spans="2:8" ht="12.75">
      <c r="B88" s="51"/>
      <c r="C88" s="15"/>
      <c r="D88" s="15"/>
      <c r="E88" s="15"/>
      <c r="F88" s="15"/>
      <c r="G88" s="15"/>
      <c r="H88" s="15"/>
    </row>
    <row r="89" spans="2:8" ht="12.75">
      <c r="B89" s="51"/>
      <c r="C89" s="15"/>
      <c r="D89" s="15"/>
      <c r="E89" s="15"/>
      <c r="F89" s="15"/>
      <c r="G89" s="15"/>
      <c r="H89" s="15"/>
    </row>
    <row r="90" spans="2:8" ht="12.75">
      <c r="B90" s="51"/>
      <c r="C90" s="15"/>
      <c r="D90" s="15"/>
      <c r="E90" s="15"/>
      <c r="F90" s="15"/>
      <c r="G90" s="15"/>
      <c r="H90" s="15"/>
    </row>
    <row r="91" spans="2:8" ht="12.75">
      <c r="B91" s="51"/>
      <c r="C91" s="15"/>
      <c r="D91" s="15"/>
      <c r="E91" s="15"/>
      <c r="F91" s="15"/>
      <c r="G91" s="15"/>
      <c r="H91" s="15"/>
    </row>
    <row r="92" spans="2:8" ht="12.75">
      <c r="B92" s="51"/>
      <c r="C92" s="15"/>
      <c r="D92" s="15"/>
      <c r="E92" s="15"/>
      <c r="F92" s="15"/>
      <c r="G92" s="15"/>
      <c r="H92" s="15"/>
    </row>
    <row r="93" spans="2:8" ht="12.75">
      <c r="B93" s="51"/>
      <c r="C93" s="15"/>
      <c r="D93" s="15"/>
      <c r="E93" s="15"/>
      <c r="F93" s="15"/>
      <c r="G93" s="15"/>
      <c r="H93" s="15"/>
    </row>
    <row r="94" spans="2:8" ht="12.75">
      <c r="B94" s="51"/>
      <c r="C94" s="15"/>
      <c r="D94" s="15"/>
      <c r="E94" s="15"/>
      <c r="F94" s="15"/>
      <c r="G94" s="15"/>
      <c r="H94" s="15"/>
    </row>
    <row r="95" spans="2:8" ht="12.75">
      <c r="B95" s="51"/>
      <c r="C95" s="15"/>
      <c r="D95" s="15"/>
      <c r="E95" s="15"/>
      <c r="F95" s="15"/>
      <c r="G95" s="15"/>
      <c r="H95" s="15"/>
    </row>
    <row r="96" spans="2:8" ht="12.75">
      <c r="B96" s="51"/>
      <c r="C96" s="15"/>
      <c r="D96" s="15"/>
      <c r="E96" s="15"/>
      <c r="F96" s="15"/>
      <c r="G96" s="15"/>
      <c r="H96" s="15"/>
    </row>
    <row r="97" spans="2:8" ht="12.75">
      <c r="B97" s="51"/>
      <c r="C97" s="15"/>
      <c r="D97" s="15"/>
      <c r="E97" s="15"/>
      <c r="F97" s="15"/>
      <c r="G97" s="15"/>
      <c r="H97" s="15"/>
    </row>
    <row r="98" spans="2:8" ht="12.75">
      <c r="B98" s="51"/>
      <c r="C98" s="15"/>
      <c r="D98" s="15"/>
      <c r="E98" s="15"/>
      <c r="F98" s="15"/>
      <c r="G98" s="15"/>
      <c r="H98" s="15"/>
    </row>
    <row r="99" spans="2:8" ht="12.75">
      <c r="B99" s="51"/>
      <c r="C99" s="15"/>
      <c r="D99" s="15"/>
      <c r="E99" s="15"/>
      <c r="F99" s="15"/>
      <c r="G99" s="15"/>
      <c r="H99" s="15"/>
    </row>
    <row r="100" spans="2:8" ht="12.75">
      <c r="B100" s="51"/>
      <c r="C100" s="15"/>
      <c r="D100" s="15"/>
      <c r="E100" s="15"/>
      <c r="F100" s="15"/>
      <c r="G100" s="15"/>
      <c r="H100" s="15"/>
    </row>
    <row r="101" spans="2:8" ht="12.75">
      <c r="B101" s="51"/>
      <c r="C101" s="15"/>
      <c r="D101" s="15"/>
      <c r="E101" s="15"/>
      <c r="F101" s="15"/>
      <c r="G101" s="15"/>
      <c r="H101" s="15"/>
    </row>
    <row r="102" spans="2:8" ht="12.75">
      <c r="B102" s="51"/>
      <c r="C102" s="15"/>
      <c r="D102" s="15"/>
      <c r="E102" s="15"/>
      <c r="F102" s="15"/>
      <c r="G102" s="15"/>
      <c r="H102" s="15"/>
    </row>
    <row r="103" spans="2:8" ht="12.75">
      <c r="B103" s="51"/>
      <c r="C103" s="15"/>
      <c r="D103" s="15"/>
      <c r="E103" s="15"/>
      <c r="F103" s="15"/>
      <c r="G103" s="15"/>
      <c r="H103" s="15"/>
    </row>
    <row r="104" spans="2:8" ht="12.75">
      <c r="B104" s="51"/>
      <c r="C104" s="15"/>
      <c r="D104" s="15"/>
      <c r="E104" s="15"/>
      <c r="F104" s="15"/>
      <c r="G104" s="15"/>
      <c r="H104" s="15"/>
    </row>
    <row r="105" spans="2:8" ht="12.75">
      <c r="B105" s="51"/>
      <c r="C105" s="15"/>
      <c r="D105" s="15"/>
      <c r="E105" s="15"/>
      <c r="F105" s="15"/>
      <c r="G105" s="15"/>
      <c r="H105" s="15"/>
    </row>
    <row r="106" spans="2:8" ht="12.75">
      <c r="B106" s="51"/>
      <c r="C106" s="15"/>
      <c r="D106" s="15"/>
      <c r="E106" s="15"/>
      <c r="F106" s="15"/>
      <c r="G106" s="15"/>
      <c r="H106" s="15"/>
    </row>
    <row r="107" spans="2:8" ht="12.75">
      <c r="B107" s="51"/>
      <c r="C107" s="15"/>
      <c r="D107" s="15"/>
      <c r="E107" s="15"/>
      <c r="F107" s="15"/>
      <c r="G107" s="15"/>
      <c r="H107" s="15"/>
    </row>
    <row r="108" spans="2:8" ht="12.75">
      <c r="B108" s="51"/>
      <c r="C108" s="15"/>
      <c r="D108" s="15"/>
      <c r="E108" s="15"/>
      <c r="F108" s="15"/>
      <c r="G108" s="15"/>
      <c r="H108" s="15"/>
    </row>
    <row r="109" spans="2:8" ht="12.75">
      <c r="B109" s="51"/>
      <c r="C109" s="15"/>
      <c r="D109" s="15"/>
      <c r="E109" s="15"/>
      <c r="F109" s="15"/>
      <c r="G109" s="15"/>
      <c r="H109" s="15"/>
    </row>
    <row r="110" spans="2:8" ht="12.75">
      <c r="B110" s="51"/>
      <c r="C110" s="15"/>
      <c r="D110" s="15"/>
      <c r="E110" s="15"/>
      <c r="F110" s="15"/>
      <c r="G110" s="15"/>
      <c r="H110" s="15"/>
    </row>
    <row r="111" spans="2:8" ht="12.75">
      <c r="B111" s="51"/>
      <c r="C111" s="15"/>
      <c r="D111" s="15"/>
      <c r="E111" s="15"/>
      <c r="F111" s="15"/>
      <c r="G111" s="15"/>
      <c r="H111" s="15"/>
    </row>
    <row r="112" spans="2:8" ht="12.75">
      <c r="B112" s="51"/>
      <c r="C112" s="15"/>
      <c r="D112" s="15"/>
      <c r="E112" s="15"/>
      <c r="F112" s="15"/>
      <c r="G112" s="15"/>
      <c r="H112" s="15"/>
    </row>
    <row r="113" spans="2:8" ht="12.75">
      <c r="B113" s="51"/>
      <c r="C113" s="15"/>
      <c r="D113" s="15"/>
      <c r="E113" s="15"/>
      <c r="F113" s="15"/>
      <c r="G113" s="15"/>
      <c r="H113" s="15"/>
    </row>
    <row r="114" spans="2:8" ht="12.75">
      <c r="B114" s="51"/>
      <c r="C114" s="15"/>
      <c r="D114" s="15"/>
      <c r="E114" s="15"/>
      <c r="F114" s="15"/>
      <c r="G114" s="15"/>
      <c r="H114" s="15"/>
    </row>
    <row r="115" spans="2:8" ht="12.75">
      <c r="B115" s="51"/>
      <c r="C115" s="15"/>
      <c r="D115" s="15"/>
      <c r="E115" s="15"/>
      <c r="F115" s="15"/>
      <c r="G115" s="15"/>
      <c r="H115" s="15"/>
    </row>
    <row r="116" spans="2:8" ht="12.75">
      <c r="B116" s="51"/>
      <c r="C116" s="15"/>
      <c r="D116" s="15"/>
      <c r="E116" s="15"/>
      <c r="F116" s="15"/>
      <c r="G116" s="15"/>
      <c r="H116" s="15"/>
    </row>
    <row r="117" spans="2:8" ht="12.75">
      <c r="B117" s="51"/>
      <c r="C117" s="15"/>
      <c r="D117" s="15"/>
      <c r="E117" s="15"/>
      <c r="F117" s="15"/>
      <c r="G117" s="15"/>
      <c r="H117" s="15"/>
    </row>
    <row r="118" spans="2:8" ht="12.75">
      <c r="B118" s="51"/>
      <c r="C118" s="15"/>
      <c r="D118" s="15"/>
      <c r="E118" s="15"/>
      <c r="F118" s="15"/>
      <c r="G118" s="15"/>
      <c r="H118" s="15"/>
    </row>
    <row r="119" spans="2:8" ht="12.75">
      <c r="B119" s="51"/>
      <c r="C119" s="15"/>
      <c r="D119" s="15"/>
      <c r="E119" s="15"/>
      <c r="F119" s="15"/>
      <c r="G119" s="15"/>
      <c r="H119" s="15"/>
    </row>
    <row r="120" spans="2:8" ht="12.75">
      <c r="B120" s="51"/>
      <c r="C120" s="15"/>
      <c r="D120" s="15"/>
      <c r="E120" s="15"/>
      <c r="F120" s="15"/>
      <c r="G120" s="15"/>
      <c r="H120" s="15"/>
    </row>
    <row r="121" spans="2:8" ht="12.75">
      <c r="B121" s="51"/>
      <c r="C121" s="15"/>
      <c r="D121" s="15"/>
      <c r="E121" s="15"/>
      <c r="F121" s="15"/>
      <c r="G121" s="15"/>
      <c r="H121" s="15"/>
    </row>
    <row r="122" spans="2:8" ht="12.75">
      <c r="B122" s="51"/>
      <c r="C122" s="15"/>
      <c r="D122" s="15"/>
      <c r="E122" s="15"/>
      <c r="F122" s="15"/>
      <c r="G122" s="15"/>
      <c r="H122" s="15"/>
    </row>
    <row r="123" spans="2:8" ht="12.75">
      <c r="B123" s="51"/>
      <c r="C123" s="15"/>
      <c r="D123" s="15"/>
      <c r="E123" s="15"/>
      <c r="F123" s="15"/>
      <c r="G123" s="15"/>
      <c r="H123" s="15"/>
    </row>
    <row r="124" spans="2:8" ht="12.75">
      <c r="B124" s="51"/>
      <c r="C124" s="15"/>
      <c r="D124" s="15"/>
      <c r="E124" s="15"/>
      <c r="F124" s="15"/>
      <c r="G124" s="15"/>
      <c r="H124" s="15"/>
    </row>
    <row r="125" spans="2:8" ht="12.75">
      <c r="B125" s="51"/>
      <c r="C125" s="15"/>
      <c r="D125" s="15"/>
      <c r="E125" s="15"/>
      <c r="F125" s="15"/>
      <c r="G125" s="15"/>
      <c r="H125" s="15"/>
    </row>
    <row r="126" spans="2:8" ht="12.75">
      <c r="B126" s="51"/>
      <c r="C126" s="15"/>
      <c r="D126" s="15"/>
      <c r="E126" s="15"/>
      <c r="F126" s="15"/>
      <c r="G126" s="15"/>
      <c r="H126" s="15"/>
    </row>
    <row r="127" spans="2:8" ht="12.75">
      <c r="B127" s="51"/>
      <c r="C127" s="15"/>
      <c r="D127" s="15"/>
      <c r="E127" s="15"/>
      <c r="F127" s="15"/>
      <c r="G127" s="15"/>
      <c r="H127" s="15"/>
    </row>
    <row r="128" spans="2:8" ht="12.75">
      <c r="B128" s="51"/>
      <c r="C128" s="15"/>
      <c r="D128" s="15"/>
      <c r="E128" s="15"/>
      <c r="F128" s="15"/>
      <c r="G128" s="15"/>
      <c r="H128" s="15"/>
    </row>
    <row r="129" spans="2:8" ht="12.75">
      <c r="B129" s="51"/>
      <c r="C129" s="15"/>
      <c r="D129" s="15"/>
      <c r="E129" s="15"/>
      <c r="F129" s="15"/>
      <c r="G129" s="15"/>
      <c r="H129" s="15"/>
    </row>
    <row r="130" spans="2:8" ht="12.75">
      <c r="B130" s="51"/>
      <c r="C130" s="15"/>
      <c r="D130" s="15"/>
      <c r="E130" s="15"/>
      <c r="F130" s="15"/>
      <c r="G130" s="15"/>
      <c r="H130" s="15"/>
    </row>
    <row r="131" spans="2:8" ht="12.75">
      <c r="B131" s="51"/>
      <c r="C131" s="15"/>
      <c r="D131" s="15"/>
      <c r="E131" s="15"/>
      <c r="F131" s="15"/>
      <c r="G131" s="15"/>
      <c r="H131" s="15"/>
    </row>
    <row r="132" spans="2:8" ht="12.75">
      <c r="B132" s="51"/>
      <c r="C132" s="15"/>
      <c r="D132" s="15"/>
      <c r="E132" s="15"/>
      <c r="F132" s="15"/>
      <c r="G132" s="15"/>
      <c r="H132" s="15"/>
    </row>
    <row r="133" spans="2:8" ht="12.75">
      <c r="B133" s="51"/>
      <c r="C133" s="15"/>
      <c r="D133" s="15"/>
      <c r="E133" s="15"/>
      <c r="F133" s="15"/>
      <c r="G133" s="15"/>
      <c r="H133" s="15"/>
    </row>
    <row r="134" spans="2:8" ht="12.75">
      <c r="B134" s="51"/>
      <c r="C134" s="15"/>
      <c r="D134" s="15"/>
      <c r="E134" s="15"/>
      <c r="F134" s="15"/>
      <c r="G134" s="15"/>
      <c r="H134" s="15"/>
    </row>
    <row r="135" spans="2:8" ht="12.75">
      <c r="B135" s="51"/>
      <c r="C135" s="15"/>
      <c r="D135" s="15"/>
      <c r="E135" s="15"/>
      <c r="F135" s="15"/>
      <c r="G135" s="15"/>
      <c r="H135" s="15"/>
    </row>
    <row r="136" spans="2:8" ht="12.75">
      <c r="B136" s="51"/>
      <c r="C136" s="15"/>
      <c r="D136" s="15"/>
      <c r="E136" s="15"/>
      <c r="F136" s="15"/>
      <c r="G136" s="15"/>
      <c r="H136" s="15"/>
    </row>
    <row r="137" spans="2:8" ht="12.75">
      <c r="B137" s="51"/>
      <c r="C137" s="15"/>
      <c r="D137" s="15"/>
      <c r="E137" s="15"/>
      <c r="F137" s="15"/>
      <c r="G137" s="15"/>
      <c r="H137" s="15"/>
    </row>
    <row r="138" spans="2:8" ht="12.75">
      <c r="B138" s="51"/>
      <c r="C138" s="15"/>
      <c r="D138" s="15"/>
      <c r="E138" s="15"/>
      <c r="F138" s="15"/>
      <c r="G138" s="15"/>
      <c r="H138" s="15"/>
    </row>
    <row r="139" spans="2:8" ht="12.75">
      <c r="B139" s="51"/>
      <c r="C139" s="15"/>
      <c r="D139" s="15"/>
      <c r="E139" s="15"/>
      <c r="F139" s="15"/>
      <c r="G139" s="15"/>
      <c r="H139" s="15"/>
    </row>
    <row r="140" spans="2:8" ht="12.75">
      <c r="B140" s="51"/>
      <c r="C140" s="15"/>
      <c r="D140" s="15"/>
      <c r="E140" s="15"/>
      <c r="F140" s="15"/>
      <c r="G140" s="15"/>
      <c r="H140" s="15"/>
    </row>
    <row r="141" spans="2:8" ht="12.75">
      <c r="B141" s="51"/>
      <c r="C141" s="15"/>
      <c r="D141" s="15"/>
      <c r="E141" s="15"/>
      <c r="F141" s="15"/>
      <c r="G141" s="15"/>
      <c r="H141" s="15"/>
    </row>
    <row r="142" spans="2:8" ht="12.75">
      <c r="B142" s="51"/>
      <c r="C142" s="15"/>
      <c r="D142" s="15"/>
      <c r="E142" s="15"/>
      <c r="F142" s="15"/>
      <c r="G142" s="15"/>
      <c r="H142" s="15"/>
    </row>
    <row r="143" spans="2:8" ht="12.75">
      <c r="B143" s="51"/>
      <c r="C143" s="15"/>
      <c r="D143" s="15"/>
      <c r="E143" s="15"/>
      <c r="F143" s="15"/>
      <c r="G143" s="15"/>
      <c r="H143" s="15"/>
    </row>
    <row r="144" spans="2:8" ht="12.75">
      <c r="B144" s="51"/>
      <c r="C144" s="15"/>
      <c r="D144" s="15"/>
      <c r="E144" s="15"/>
      <c r="F144" s="15"/>
      <c r="G144" s="15"/>
      <c r="H144" s="15"/>
    </row>
    <row r="145" spans="2:8" ht="12.75">
      <c r="B145" s="51"/>
      <c r="C145" s="15"/>
      <c r="D145" s="15"/>
      <c r="E145" s="15"/>
      <c r="F145" s="15"/>
      <c r="G145" s="15"/>
      <c r="H145" s="15"/>
    </row>
    <row r="146" spans="2:8" ht="12.75">
      <c r="B146" s="51"/>
      <c r="C146" s="15"/>
      <c r="D146" s="15"/>
      <c r="E146" s="15"/>
      <c r="F146" s="15"/>
      <c r="G146" s="15"/>
      <c r="H146" s="15"/>
    </row>
    <row r="147" spans="2:8" ht="12.75">
      <c r="B147" s="51"/>
      <c r="C147" s="15"/>
      <c r="D147" s="15"/>
      <c r="E147" s="15"/>
      <c r="F147" s="15"/>
      <c r="G147" s="15"/>
      <c r="H147" s="15"/>
    </row>
    <row r="148" spans="2:8" ht="12.75">
      <c r="B148" s="51"/>
      <c r="C148" s="15"/>
      <c r="D148" s="15"/>
      <c r="E148" s="15"/>
      <c r="F148" s="15"/>
      <c r="G148" s="15"/>
      <c r="H148" s="15"/>
    </row>
    <row r="149" spans="2:8" ht="12.75">
      <c r="B149" s="51"/>
      <c r="C149" s="15"/>
      <c r="D149" s="15"/>
      <c r="E149" s="15"/>
      <c r="F149" s="15"/>
      <c r="G149" s="15"/>
      <c r="H149" s="15"/>
    </row>
    <row r="150" spans="2:8" ht="12.75">
      <c r="B150" s="51"/>
      <c r="C150" s="15"/>
      <c r="D150" s="15"/>
      <c r="E150" s="15"/>
      <c r="F150" s="15"/>
      <c r="G150" s="15"/>
      <c r="H150" s="15"/>
    </row>
    <row r="151" spans="2:8" ht="12.75">
      <c r="B151" s="51"/>
      <c r="C151" s="15"/>
      <c r="D151" s="15"/>
      <c r="E151" s="15"/>
      <c r="F151" s="15"/>
      <c r="G151" s="15"/>
      <c r="H151" s="15"/>
    </row>
    <row r="152" spans="2:8" ht="12.75">
      <c r="B152" s="51"/>
      <c r="C152" s="15"/>
      <c r="D152" s="15"/>
      <c r="E152" s="15"/>
      <c r="F152" s="15"/>
      <c r="G152" s="15"/>
      <c r="H152" s="15"/>
    </row>
    <row r="153" spans="2:8" ht="12.75">
      <c r="B153" s="51"/>
      <c r="C153" s="15"/>
      <c r="D153" s="15"/>
      <c r="E153" s="15"/>
      <c r="F153" s="15"/>
      <c r="G153" s="15"/>
      <c r="H153" s="15"/>
    </row>
    <row r="154" spans="2:8" ht="12.75">
      <c r="B154" s="51"/>
      <c r="C154" s="15"/>
      <c r="D154" s="15"/>
      <c r="E154" s="15"/>
      <c r="F154" s="15"/>
      <c r="G154" s="15"/>
      <c r="H154" s="15"/>
    </row>
    <row r="155" spans="2:8" ht="12.75">
      <c r="B155" s="51"/>
      <c r="C155" s="15"/>
      <c r="D155" s="15"/>
      <c r="E155" s="15"/>
      <c r="F155" s="15"/>
      <c r="G155" s="15"/>
      <c r="H155" s="15"/>
    </row>
    <row r="156" spans="2:8" ht="12.75">
      <c r="B156" s="51"/>
      <c r="C156" s="15"/>
      <c r="D156" s="15"/>
      <c r="E156" s="15"/>
      <c r="F156" s="15"/>
      <c r="G156" s="15"/>
      <c r="H156" s="15"/>
    </row>
    <row r="157" spans="2:8" ht="12.75">
      <c r="B157" s="51"/>
      <c r="C157" s="15"/>
      <c r="D157" s="15"/>
      <c r="E157" s="15"/>
      <c r="F157" s="15"/>
      <c r="G157" s="15"/>
      <c r="H157" s="15"/>
    </row>
    <row r="158" spans="2:8" ht="12.75">
      <c r="B158" s="51"/>
      <c r="C158" s="15"/>
      <c r="D158" s="15"/>
      <c r="E158" s="15"/>
      <c r="F158" s="15"/>
      <c r="G158" s="15"/>
      <c r="H158" s="15"/>
    </row>
    <row r="159" spans="2:8" ht="12.75">
      <c r="B159" s="51"/>
      <c r="C159" s="15"/>
      <c r="D159" s="15"/>
      <c r="E159" s="15"/>
      <c r="F159" s="15"/>
      <c r="G159" s="15"/>
      <c r="H159" s="15"/>
    </row>
    <row r="160" spans="2:8" ht="12.75">
      <c r="B160" s="51"/>
      <c r="C160" s="15"/>
      <c r="D160" s="15"/>
      <c r="E160" s="15"/>
      <c r="F160" s="15"/>
      <c r="G160" s="15"/>
      <c r="H160" s="15"/>
    </row>
    <row r="161" spans="2:8" ht="12.75">
      <c r="B161" s="51"/>
      <c r="C161" s="15"/>
      <c r="D161" s="15"/>
      <c r="E161" s="15"/>
      <c r="F161" s="15"/>
      <c r="G161" s="15"/>
      <c r="H161" s="15"/>
    </row>
    <row r="162" spans="2:8" ht="12.75">
      <c r="B162" s="51"/>
      <c r="C162" s="15"/>
      <c r="D162" s="15"/>
      <c r="E162" s="15"/>
      <c r="F162" s="15"/>
      <c r="G162" s="15"/>
      <c r="H162" s="15"/>
    </row>
    <row r="163" spans="2:8" ht="12.75">
      <c r="B163" s="51"/>
      <c r="C163" s="15"/>
      <c r="D163" s="15"/>
      <c r="E163" s="15"/>
      <c r="F163" s="15"/>
      <c r="G163" s="15"/>
      <c r="H163" s="15"/>
    </row>
    <row r="164" spans="2:8" ht="12.75">
      <c r="B164" s="51"/>
      <c r="C164" s="15"/>
      <c r="D164" s="15"/>
      <c r="E164" s="15"/>
      <c r="F164" s="15"/>
      <c r="G164" s="15"/>
      <c r="H164" s="15"/>
    </row>
    <row r="165" spans="2:8" ht="12.75">
      <c r="B165" s="51"/>
      <c r="C165" s="15"/>
      <c r="D165" s="15"/>
      <c r="E165" s="15"/>
      <c r="F165" s="15"/>
      <c r="G165" s="15"/>
      <c r="H165" s="15"/>
    </row>
    <row r="166" spans="2:8" ht="12.75">
      <c r="B166" s="51"/>
      <c r="C166" s="15"/>
      <c r="D166" s="15"/>
      <c r="E166" s="15"/>
      <c r="F166" s="15"/>
      <c r="G166" s="15"/>
      <c r="H166" s="15"/>
    </row>
    <row r="167" spans="2:8" ht="12.75">
      <c r="B167" s="51"/>
      <c r="C167" s="15"/>
      <c r="D167" s="15"/>
      <c r="E167" s="15"/>
      <c r="F167" s="15"/>
      <c r="G167" s="15"/>
      <c r="H167" s="15"/>
    </row>
    <row r="168" spans="2:8" ht="12.75">
      <c r="B168" s="51"/>
      <c r="C168" s="15"/>
      <c r="D168" s="15"/>
      <c r="E168" s="15"/>
      <c r="F168" s="15"/>
      <c r="G168" s="15"/>
      <c r="H168" s="15"/>
    </row>
    <row r="169" spans="2:8" ht="12.75">
      <c r="B169" s="51"/>
      <c r="C169" s="15"/>
      <c r="D169" s="15"/>
      <c r="E169" s="15"/>
      <c r="F169" s="15"/>
      <c r="G169" s="15"/>
      <c r="H169" s="15"/>
    </row>
    <row r="170" spans="2:8" ht="12.75">
      <c r="B170" s="51"/>
      <c r="C170" s="15"/>
      <c r="D170" s="15"/>
      <c r="E170" s="15"/>
      <c r="F170" s="15"/>
      <c r="G170" s="15"/>
      <c r="H170" s="15"/>
    </row>
    <row r="171" spans="2:8" ht="12.75">
      <c r="B171" s="51"/>
      <c r="C171" s="15"/>
      <c r="D171" s="15"/>
      <c r="E171" s="15"/>
      <c r="F171" s="15"/>
      <c r="G171" s="15"/>
      <c r="H171" s="15"/>
    </row>
    <row r="172" spans="2:8" ht="12.75">
      <c r="B172" s="51"/>
      <c r="C172" s="15"/>
      <c r="D172" s="15"/>
      <c r="E172" s="15"/>
      <c r="F172" s="15"/>
      <c r="G172" s="15"/>
      <c r="H172" s="15"/>
    </row>
    <row r="173" spans="2:8" ht="12.75">
      <c r="B173" s="51"/>
      <c r="C173" s="15"/>
      <c r="D173" s="15"/>
      <c r="E173" s="15"/>
      <c r="F173" s="15"/>
      <c r="G173" s="15"/>
      <c r="H173" s="15"/>
    </row>
    <row r="174" spans="2:8" ht="12.75">
      <c r="B174" s="51"/>
      <c r="C174" s="15"/>
      <c r="D174" s="15"/>
      <c r="E174" s="15"/>
      <c r="F174" s="15"/>
      <c r="G174" s="15"/>
      <c r="H174" s="15"/>
    </row>
    <row r="175" spans="2:8" ht="12.75">
      <c r="B175" s="51"/>
      <c r="C175" s="15"/>
      <c r="D175" s="15"/>
      <c r="E175" s="15"/>
      <c r="F175" s="15"/>
      <c r="G175" s="15"/>
      <c r="H175" s="15"/>
    </row>
    <row r="176" spans="2:8" ht="12.75">
      <c r="B176" s="51"/>
      <c r="C176" s="15"/>
      <c r="D176" s="15"/>
      <c r="E176" s="15"/>
      <c r="F176" s="15"/>
      <c r="G176" s="15"/>
      <c r="H176" s="15"/>
    </row>
    <row r="177" spans="2:8" ht="12.75">
      <c r="B177" s="52"/>
      <c r="C177" s="15"/>
      <c r="D177" s="15"/>
      <c r="E177" s="15"/>
      <c r="F177" s="15"/>
      <c r="G177" s="15"/>
      <c r="H177" s="15"/>
    </row>
    <row r="178" spans="2:8" ht="12.75">
      <c r="B178" s="52"/>
      <c r="C178" s="15"/>
      <c r="D178" s="15"/>
      <c r="E178" s="15"/>
      <c r="F178" s="15"/>
      <c r="G178" s="15"/>
      <c r="H178" s="15"/>
    </row>
    <row r="179" spans="2:8" ht="12.75">
      <c r="B179" s="52"/>
      <c r="C179" s="15"/>
      <c r="D179" s="15"/>
      <c r="E179" s="15"/>
      <c r="F179" s="15"/>
      <c r="G179" s="15"/>
      <c r="H179" s="15"/>
    </row>
    <row r="180" spans="2:8" ht="12.75">
      <c r="B180" s="52"/>
      <c r="C180" s="15"/>
      <c r="D180" s="15"/>
      <c r="E180" s="15"/>
      <c r="F180" s="15"/>
      <c r="G180" s="15"/>
      <c r="H180" s="15"/>
    </row>
    <row r="181" spans="2:8" ht="12.75">
      <c r="B181" s="52"/>
      <c r="C181" s="15"/>
      <c r="D181" s="15"/>
      <c r="E181" s="15"/>
      <c r="F181" s="15"/>
      <c r="G181" s="15"/>
      <c r="H181" s="15"/>
    </row>
    <row r="182" spans="2:8" ht="12.75">
      <c r="B182" s="52"/>
      <c r="C182" s="15"/>
      <c r="D182" s="15"/>
      <c r="E182" s="15"/>
      <c r="F182" s="15"/>
      <c r="G182" s="15"/>
      <c r="H182" s="15"/>
    </row>
    <row r="183" spans="2:8" ht="12.75">
      <c r="B183" s="52"/>
      <c r="C183" s="15"/>
      <c r="D183" s="15"/>
      <c r="E183" s="15"/>
      <c r="F183" s="15"/>
      <c r="G183" s="15"/>
      <c r="H183" s="15"/>
    </row>
    <row r="184" spans="2:8" ht="12.75">
      <c r="B184" s="52"/>
      <c r="C184" s="15"/>
      <c r="D184" s="15"/>
      <c r="E184" s="15"/>
      <c r="F184" s="15"/>
      <c r="G184" s="15"/>
      <c r="H184" s="15"/>
    </row>
    <row r="185" spans="2:8" ht="12.75">
      <c r="B185" s="52"/>
      <c r="C185" s="15"/>
      <c r="D185" s="15"/>
      <c r="E185" s="15"/>
      <c r="F185" s="15"/>
      <c r="G185" s="15"/>
      <c r="H185" s="15"/>
    </row>
    <row r="186" spans="2:8" ht="12.75">
      <c r="B186" s="52"/>
      <c r="C186" s="15"/>
      <c r="D186" s="15"/>
      <c r="E186" s="15"/>
      <c r="F186" s="15"/>
      <c r="G186" s="15"/>
      <c r="H186" s="15"/>
    </row>
    <row r="187" spans="2:8" ht="12.75">
      <c r="B187" s="52"/>
      <c r="C187" s="15"/>
      <c r="D187" s="15"/>
      <c r="E187" s="15"/>
      <c r="F187" s="15"/>
      <c r="G187" s="15"/>
      <c r="H187" s="15"/>
    </row>
    <row r="188" spans="2:8" ht="12.75">
      <c r="B188" s="52"/>
      <c r="C188" s="15"/>
      <c r="D188" s="15"/>
      <c r="E188" s="15"/>
      <c r="F188" s="15"/>
      <c r="G188" s="15"/>
      <c r="H188" s="15"/>
    </row>
    <row r="189" spans="2:8" ht="12.75">
      <c r="B189" s="52"/>
      <c r="C189" s="15"/>
      <c r="D189" s="15"/>
      <c r="E189" s="15"/>
      <c r="F189" s="15"/>
      <c r="G189" s="15"/>
      <c r="H189" s="15"/>
    </row>
    <row r="190" spans="2:8" ht="12.75">
      <c r="B190" s="52"/>
      <c r="C190" s="15"/>
      <c r="D190" s="15"/>
      <c r="E190" s="15"/>
      <c r="F190" s="15"/>
      <c r="G190" s="15"/>
      <c r="H190" s="15"/>
    </row>
    <row r="191" spans="2:8" ht="12.75">
      <c r="B191" s="52"/>
      <c r="C191" s="15"/>
      <c r="D191" s="15"/>
      <c r="E191" s="15"/>
      <c r="F191" s="15"/>
      <c r="G191" s="15"/>
      <c r="H191" s="15"/>
    </row>
    <row r="192" spans="2:8" ht="12.75">
      <c r="B192" s="52"/>
      <c r="C192" s="15"/>
      <c r="D192" s="15"/>
      <c r="E192" s="15"/>
      <c r="F192" s="15"/>
      <c r="G192" s="15"/>
      <c r="H192" s="15"/>
    </row>
    <row r="193" spans="2:8" ht="12.75">
      <c r="B193" s="52"/>
      <c r="C193" s="15"/>
      <c r="D193" s="15"/>
      <c r="E193" s="15"/>
      <c r="F193" s="15"/>
      <c r="G193" s="15"/>
      <c r="H193" s="15"/>
    </row>
    <row r="194" spans="2:8" ht="12.75">
      <c r="B194" s="52"/>
      <c r="C194" s="15"/>
      <c r="D194" s="15"/>
      <c r="E194" s="15"/>
      <c r="F194" s="15"/>
      <c r="G194" s="15"/>
      <c r="H194" s="15"/>
    </row>
    <row r="195" spans="2:8" ht="12.75">
      <c r="B195" s="52"/>
      <c r="C195" s="15"/>
      <c r="D195" s="15"/>
      <c r="E195" s="15"/>
      <c r="F195" s="15"/>
      <c r="G195" s="15"/>
      <c r="H195" s="15"/>
    </row>
    <row r="196" spans="2:8" ht="12.75">
      <c r="B196" s="52"/>
      <c r="C196" s="15"/>
      <c r="D196" s="15"/>
      <c r="E196" s="15"/>
      <c r="F196" s="15"/>
      <c r="G196" s="15"/>
      <c r="H196" s="15"/>
    </row>
    <row r="197" spans="2:8" ht="12.75">
      <c r="B197" s="52"/>
      <c r="C197" s="15"/>
      <c r="D197" s="15"/>
      <c r="E197" s="15"/>
      <c r="F197" s="15"/>
      <c r="G197" s="15"/>
      <c r="H197" s="15"/>
    </row>
    <row r="198" spans="2:8" ht="12.75">
      <c r="B198" s="52"/>
      <c r="C198" s="15"/>
      <c r="D198" s="15"/>
      <c r="E198" s="15"/>
      <c r="F198" s="15"/>
      <c r="G198" s="15"/>
      <c r="H198" s="15"/>
    </row>
    <row r="199" spans="2:8" ht="12.75">
      <c r="B199" s="52"/>
      <c r="C199" s="15"/>
      <c r="D199" s="15"/>
      <c r="E199" s="15"/>
      <c r="F199" s="15"/>
      <c r="G199" s="15"/>
      <c r="H199" s="15"/>
    </row>
    <row r="200" spans="2:8" ht="12.75">
      <c r="B200" s="52"/>
      <c r="C200" s="15"/>
      <c r="D200" s="15"/>
      <c r="E200" s="15"/>
      <c r="F200" s="15"/>
      <c r="G200" s="15"/>
      <c r="H200" s="15"/>
    </row>
    <row r="201" spans="2:8" ht="12.75">
      <c r="B201" s="52"/>
      <c r="C201" s="15"/>
      <c r="D201" s="15"/>
      <c r="E201" s="15"/>
      <c r="F201" s="15"/>
      <c r="G201" s="15"/>
      <c r="H201" s="15"/>
    </row>
    <row r="202" spans="2:8" ht="12.75">
      <c r="B202" s="52"/>
      <c r="C202" s="15"/>
      <c r="D202" s="15"/>
      <c r="E202" s="15"/>
      <c r="F202" s="15"/>
      <c r="G202" s="15"/>
      <c r="H202" s="15"/>
    </row>
    <row r="203" spans="2:8" ht="12.75">
      <c r="B203" s="52"/>
      <c r="C203" s="15"/>
      <c r="D203" s="15"/>
      <c r="E203" s="15"/>
      <c r="F203" s="15"/>
      <c r="G203" s="15"/>
      <c r="H203" s="15"/>
    </row>
    <row r="204" spans="2:8" ht="12.75">
      <c r="B204" s="52"/>
      <c r="C204" s="15"/>
      <c r="D204" s="15"/>
      <c r="E204" s="15"/>
      <c r="F204" s="15"/>
      <c r="G204" s="15"/>
      <c r="H204" s="15"/>
    </row>
    <row r="205" spans="2:8" ht="12.75">
      <c r="B205" s="52"/>
      <c r="C205" s="15"/>
      <c r="D205" s="15"/>
      <c r="E205" s="15"/>
      <c r="F205" s="15"/>
      <c r="G205" s="15"/>
      <c r="H205" s="15"/>
    </row>
    <row r="206" spans="2:8" ht="12.75">
      <c r="B206" s="52"/>
      <c r="C206" s="15"/>
      <c r="D206" s="15"/>
      <c r="E206" s="15"/>
      <c r="F206" s="15"/>
      <c r="G206" s="15"/>
      <c r="H206" s="15"/>
    </row>
    <row r="207" spans="2:8" ht="12.75">
      <c r="B207" s="52"/>
      <c r="C207" s="15"/>
      <c r="D207" s="15"/>
      <c r="E207" s="15"/>
      <c r="F207" s="15"/>
      <c r="G207" s="15"/>
      <c r="H207" s="15"/>
    </row>
    <row r="208" spans="2:8" ht="12.75">
      <c r="B208" s="52"/>
      <c r="C208" s="15"/>
      <c r="D208" s="15"/>
      <c r="E208" s="15"/>
      <c r="F208" s="15"/>
      <c r="G208" s="15"/>
      <c r="H208" s="15"/>
    </row>
    <row r="209" spans="2:8" ht="12.75">
      <c r="B209" s="52"/>
      <c r="C209" s="15"/>
      <c r="D209" s="15"/>
      <c r="E209" s="15"/>
      <c r="F209" s="15"/>
      <c r="G209" s="15"/>
      <c r="H209" s="15"/>
    </row>
    <row r="210" spans="2:8" ht="12.75">
      <c r="B210" s="52"/>
      <c r="C210" s="15"/>
      <c r="D210" s="15"/>
      <c r="E210" s="15"/>
      <c r="F210" s="15"/>
      <c r="G210" s="15"/>
      <c r="H210" s="15"/>
    </row>
    <row r="211" spans="2:8" ht="12.75">
      <c r="B211" s="52"/>
      <c r="C211" s="15"/>
      <c r="D211" s="15"/>
      <c r="E211" s="15"/>
      <c r="F211" s="15"/>
      <c r="G211" s="15"/>
      <c r="H211" s="15"/>
    </row>
    <row r="212" spans="2:8" ht="12.75">
      <c r="B212" s="52"/>
      <c r="C212" s="15"/>
      <c r="D212" s="15"/>
      <c r="E212" s="15"/>
      <c r="F212" s="15"/>
      <c r="G212" s="15"/>
      <c r="H212" s="15"/>
    </row>
    <row r="213" spans="2:8" ht="12.75">
      <c r="B213" s="52"/>
      <c r="C213" s="15"/>
      <c r="D213" s="15"/>
      <c r="E213" s="15"/>
      <c r="F213" s="15"/>
      <c r="G213" s="15"/>
      <c r="H213" s="15"/>
    </row>
    <row r="214" spans="2:8" ht="12.75">
      <c r="B214" s="52"/>
      <c r="C214" s="15"/>
      <c r="D214" s="15"/>
      <c r="E214" s="15"/>
      <c r="F214" s="15"/>
      <c r="G214" s="15"/>
      <c r="H214" s="15"/>
    </row>
    <row r="215" spans="2:8" ht="12.75">
      <c r="B215" s="52"/>
      <c r="C215" s="15"/>
      <c r="D215" s="15"/>
      <c r="E215" s="15"/>
      <c r="F215" s="15"/>
      <c r="G215" s="15"/>
      <c r="H215" s="15"/>
    </row>
    <row r="216" spans="2:8" ht="12.75">
      <c r="B216" s="52"/>
      <c r="C216" s="15"/>
      <c r="D216" s="15"/>
      <c r="E216" s="15"/>
      <c r="F216" s="15"/>
      <c r="G216" s="15"/>
      <c r="H216" s="15"/>
    </row>
    <row r="217" spans="2:8" ht="12.75">
      <c r="B217" s="52"/>
      <c r="C217" s="15"/>
      <c r="D217" s="15"/>
      <c r="E217" s="15"/>
      <c r="F217" s="15"/>
      <c r="G217" s="15"/>
      <c r="H217" s="15"/>
    </row>
    <row r="218" spans="2:8" ht="12.75">
      <c r="B218" s="52"/>
      <c r="C218" s="15"/>
      <c r="D218" s="15"/>
      <c r="E218" s="15"/>
      <c r="F218" s="15"/>
      <c r="G218" s="15"/>
      <c r="H218" s="15"/>
    </row>
    <row r="219" spans="2:8" ht="12.75">
      <c r="B219" s="52"/>
      <c r="C219" s="15"/>
      <c r="D219" s="15"/>
      <c r="E219" s="15"/>
      <c r="F219" s="15"/>
      <c r="G219" s="15"/>
      <c r="H219" s="15"/>
    </row>
    <row r="220" spans="2:8" ht="12.75">
      <c r="B220" s="52"/>
      <c r="C220" s="15"/>
      <c r="D220" s="15"/>
      <c r="E220" s="15"/>
      <c r="F220" s="15"/>
      <c r="G220" s="15"/>
      <c r="H220" s="15"/>
    </row>
    <row r="221" spans="2:8" ht="12.75">
      <c r="B221" s="52"/>
      <c r="C221" s="15"/>
      <c r="D221" s="15"/>
      <c r="E221" s="15"/>
      <c r="F221" s="15"/>
      <c r="G221" s="15"/>
      <c r="H221" s="15"/>
    </row>
    <row r="222" spans="2:8" ht="12.75">
      <c r="B222" s="52"/>
      <c r="C222" s="15"/>
      <c r="D222" s="15"/>
      <c r="E222" s="15"/>
      <c r="F222" s="15"/>
      <c r="G222" s="15"/>
      <c r="H222" s="15"/>
    </row>
    <row r="223" spans="2:8" ht="12.75">
      <c r="B223" s="52"/>
      <c r="C223" s="15"/>
      <c r="D223" s="15"/>
      <c r="E223" s="15"/>
      <c r="F223" s="15"/>
      <c r="G223" s="15"/>
      <c r="H223" s="15"/>
    </row>
    <row r="224" spans="2:8" ht="12.75">
      <c r="B224" s="52"/>
      <c r="C224" s="15"/>
      <c r="D224" s="15"/>
      <c r="E224" s="15"/>
      <c r="F224" s="15"/>
      <c r="G224" s="15"/>
      <c r="H224" s="15"/>
    </row>
    <row r="225" spans="2:8" ht="12.75">
      <c r="B225" s="52"/>
      <c r="C225" s="15"/>
      <c r="D225" s="15"/>
      <c r="E225" s="15"/>
      <c r="F225" s="15"/>
      <c r="G225" s="15"/>
      <c r="H225" s="15"/>
    </row>
    <row r="226" spans="2:8" ht="12.75">
      <c r="B226" s="52"/>
      <c r="C226" s="15"/>
      <c r="D226" s="15"/>
      <c r="E226" s="15"/>
      <c r="F226" s="15"/>
      <c r="G226" s="15"/>
      <c r="H226" s="15"/>
    </row>
    <row r="227" spans="2:8" ht="12.75">
      <c r="B227" s="52"/>
      <c r="C227" s="15"/>
      <c r="D227" s="15"/>
      <c r="E227" s="15"/>
      <c r="F227" s="15"/>
      <c r="G227" s="15"/>
      <c r="H227" s="15"/>
    </row>
    <row r="228" spans="2:8" ht="12.75">
      <c r="B228" s="52"/>
      <c r="C228" s="15"/>
      <c r="D228" s="15"/>
      <c r="E228" s="15"/>
      <c r="F228" s="15"/>
      <c r="G228" s="15"/>
      <c r="H228" s="15"/>
    </row>
    <row r="229" spans="2:8" ht="12.75">
      <c r="B229" s="52"/>
      <c r="C229" s="15"/>
      <c r="D229" s="15"/>
      <c r="E229" s="15"/>
      <c r="F229" s="15"/>
      <c r="G229" s="15"/>
      <c r="H229" s="15"/>
    </row>
    <row r="230" spans="2:8" ht="12.75">
      <c r="B230" s="52"/>
      <c r="C230" s="15"/>
      <c r="D230" s="15"/>
      <c r="E230" s="15"/>
      <c r="F230" s="15"/>
      <c r="G230" s="15"/>
      <c r="H230" s="15"/>
    </row>
    <row r="231" spans="2:8" ht="12.75">
      <c r="B231" s="52"/>
      <c r="C231" s="15"/>
      <c r="D231" s="15"/>
      <c r="E231" s="15"/>
      <c r="F231" s="15"/>
      <c r="G231" s="15"/>
      <c r="H231" s="15"/>
    </row>
    <row r="232" spans="2:8" ht="12.75">
      <c r="B232" s="52"/>
      <c r="C232" s="15"/>
      <c r="D232" s="15"/>
      <c r="E232" s="15"/>
      <c r="F232" s="15"/>
      <c r="G232" s="15"/>
      <c r="H232" s="15"/>
    </row>
    <row r="233" spans="2:8" ht="12.75">
      <c r="B233" s="52"/>
      <c r="C233" s="15"/>
      <c r="D233" s="15"/>
      <c r="E233" s="15"/>
      <c r="F233" s="15"/>
      <c r="G233" s="15"/>
      <c r="H233" s="15"/>
    </row>
    <row r="234" spans="2:8" ht="12.75">
      <c r="B234" s="52"/>
      <c r="C234" s="15"/>
      <c r="D234" s="15"/>
      <c r="E234" s="15"/>
      <c r="F234" s="15"/>
      <c r="G234" s="15"/>
      <c r="H234" s="15"/>
    </row>
    <row r="235" spans="2:8" ht="12.75">
      <c r="B235" s="52"/>
      <c r="C235" s="15"/>
      <c r="D235" s="15"/>
      <c r="E235" s="15"/>
      <c r="F235" s="15"/>
      <c r="G235" s="15"/>
      <c r="H235" s="15"/>
    </row>
    <row r="236" spans="2:8" ht="12.75">
      <c r="B236" s="52"/>
      <c r="C236" s="15"/>
      <c r="D236" s="15"/>
      <c r="E236" s="15"/>
      <c r="F236" s="15"/>
      <c r="G236" s="15"/>
      <c r="H236" s="15"/>
    </row>
    <row r="237" spans="2:8" ht="12.75">
      <c r="B237" s="52"/>
      <c r="C237" s="15"/>
      <c r="D237" s="15"/>
      <c r="E237" s="15"/>
      <c r="F237" s="15"/>
      <c r="G237" s="15"/>
      <c r="H237" s="15"/>
    </row>
    <row r="238" spans="2:8" ht="12.75">
      <c r="B238" s="52"/>
      <c r="C238" s="15"/>
      <c r="D238" s="15"/>
      <c r="E238" s="15"/>
      <c r="F238" s="15"/>
      <c r="G238" s="15"/>
      <c r="H238" s="15"/>
    </row>
    <row r="239" spans="2:8" ht="12.75">
      <c r="B239" s="52"/>
      <c r="C239" s="15"/>
      <c r="D239" s="15"/>
      <c r="E239" s="15"/>
      <c r="F239" s="15"/>
      <c r="G239" s="15"/>
      <c r="H239" s="15"/>
    </row>
    <row r="240" spans="2:8" ht="12.75">
      <c r="B240" s="52"/>
      <c r="C240" s="15"/>
      <c r="D240" s="15"/>
      <c r="E240" s="15"/>
      <c r="F240" s="15"/>
      <c r="G240" s="15"/>
      <c r="H240" s="15"/>
    </row>
    <row r="241" spans="2:8" ht="12.75">
      <c r="B241" s="52"/>
      <c r="C241" s="15"/>
      <c r="D241" s="15"/>
      <c r="E241" s="15"/>
      <c r="F241" s="15"/>
      <c r="G241" s="15"/>
      <c r="H241" s="15"/>
    </row>
    <row r="242" spans="2:8" ht="12.75">
      <c r="B242" s="52"/>
      <c r="C242" s="15"/>
      <c r="D242" s="15"/>
      <c r="E242" s="15"/>
      <c r="F242" s="15"/>
      <c r="G242" s="15"/>
      <c r="H242" s="15"/>
    </row>
    <row r="243" spans="2:8" ht="12.75">
      <c r="B243" s="52"/>
      <c r="C243" s="15"/>
      <c r="D243" s="15"/>
      <c r="E243" s="15"/>
      <c r="F243" s="15"/>
      <c r="G243" s="15"/>
      <c r="H243" s="15"/>
    </row>
    <row r="244" spans="2:8" ht="12.75">
      <c r="B244" s="52"/>
      <c r="C244" s="15"/>
      <c r="D244" s="15"/>
      <c r="E244" s="15"/>
      <c r="F244" s="15"/>
      <c r="G244" s="15"/>
      <c r="H244" s="15"/>
    </row>
    <row r="245" spans="2:8" ht="12.75">
      <c r="B245" s="52"/>
      <c r="C245" s="15"/>
      <c r="D245" s="15"/>
      <c r="E245" s="15"/>
      <c r="F245" s="15"/>
      <c r="G245" s="15"/>
      <c r="H245" s="15"/>
    </row>
    <row r="246" spans="2:8" ht="12.75">
      <c r="B246" s="52"/>
      <c r="C246" s="15"/>
      <c r="D246" s="15"/>
      <c r="E246" s="15"/>
      <c r="F246" s="15"/>
      <c r="G246" s="15"/>
      <c r="H246" s="15"/>
    </row>
    <row r="247" spans="2:8" ht="12.75">
      <c r="B247" s="52"/>
      <c r="C247" s="15"/>
      <c r="D247" s="15"/>
      <c r="E247" s="15"/>
      <c r="F247" s="15"/>
      <c r="G247" s="15"/>
      <c r="H247" s="15"/>
    </row>
    <row r="248" spans="2:8" ht="12.75">
      <c r="B248" s="52"/>
      <c r="C248" s="15"/>
      <c r="D248" s="15"/>
      <c r="E248" s="15"/>
      <c r="F248" s="15"/>
      <c r="G248" s="15"/>
      <c r="H248" s="15"/>
    </row>
    <row r="249" spans="2:8" ht="12.75">
      <c r="B249" s="52"/>
      <c r="C249" s="15"/>
      <c r="D249" s="15"/>
      <c r="E249" s="15"/>
      <c r="F249" s="15"/>
      <c r="G249" s="15"/>
      <c r="H249" s="15"/>
    </row>
    <row r="250" spans="2:8" ht="12.75">
      <c r="B250" s="52"/>
      <c r="C250" s="15"/>
      <c r="D250" s="15"/>
      <c r="E250" s="15"/>
      <c r="F250" s="15"/>
      <c r="G250" s="15"/>
      <c r="H250" s="15"/>
    </row>
    <row r="251" spans="2:8" ht="12.75">
      <c r="B251" s="52"/>
      <c r="C251" s="15"/>
      <c r="D251" s="15"/>
      <c r="E251" s="15"/>
      <c r="F251" s="15"/>
      <c r="G251" s="15"/>
      <c r="H251" s="15"/>
    </row>
    <row r="252" spans="2:8" ht="12.75">
      <c r="B252" s="52"/>
      <c r="C252" s="15"/>
      <c r="D252" s="15"/>
      <c r="E252" s="15"/>
      <c r="F252" s="15"/>
      <c r="G252" s="15"/>
      <c r="H252" s="15"/>
    </row>
    <row r="253" spans="2:8" ht="12.75">
      <c r="B253" s="52"/>
      <c r="C253" s="15"/>
      <c r="D253" s="15"/>
      <c r="E253" s="15"/>
      <c r="F253" s="15"/>
      <c r="G253" s="15"/>
      <c r="H253" s="15"/>
    </row>
    <row r="254" spans="2:8" ht="12.75">
      <c r="B254" s="52"/>
      <c r="C254" s="15"/>
      <c r="D254" s="15"/>
      <c r="E254" s="15"/>
      <c r="F254" s="15"/>
      <c r="G254" s="15"/>
      <c r="H254" s="15"/>
    </row>
    <row r="255" spans="2:8" ht="12.75">
      <c r="B255" s="52"/>
      <c r="C255" s="15"/>
      <c r="D255" s="15"/>
      <c r="E255" s="15"/>
      <c r="F255" s="15"/>
      <c r="G255" s="15"/>
      <c r="H255" s="15"/>
    </row>
    <row r="256" spans="2:8" ht="12.75">
      <c r="B256" s="52"/>
      <c r="C256" s="15"/>
      <c r="D256" s="15"/>
      <c r="E256" s="15"/>
      <c r="F256" s="15"/>
      <c r="G256" s="15"/>
      <c r="H256" s="15"/>
    </row>
    <row r="257" spans="2:8" ht="12.75">
      <c r="B257" s="52"/>
      <c r="C257" s="15"/>
      <c r="D257" s="15"/>
      <c r="E257" s="15"/>
      <c r="F257" s="15"/>
      <c r="G257" s="15"/>
      <c r="H257" s="15"/>
    </row>
    <row r="258" spans="2:8" ht="12.75">
      <c r="B258" s="52"/>
      <c r="C258" s="15"/>
      <c r="D258" s="15"/>
      <c r="E258" s="15"/>
      <c r="F258" s="15"/>
      <c r="G258" s="15"/>
      <c r="H258" s="15"/>
    </row>
    <row r="259" spans="2:8" ht="12.75">
      <c r="B259" s="52"/>
      <c r="C259" s="15"/>
      <c r="D259" s="15"/>
      <c r="E259" s="15"/>
      <c r="F259" s="15"/>
      <c r="G259" s="15"/>
      <c r="H259" s="15"/>
    </row>
    <row r="260" spans="2:8" ht="12.75">
      <c r="B260" s="52"/>
      <c r="C260" s="15"/>
      <c r="D260" s="15"/>
      <c r="E260" s="15"/>
      <c r="F260" s="15"/>
      <c r="G260" s="15"/>
      <c r="H260" s="15"/>
    </row>
    <row r="261" spans="2:8" ht="12.75">
      <c r="B261" s="52"/>
      <c r="C261" s="15"/>
      <c r="D261" s="15"/>
      <c r="E261" s="15"/>
      <c r="F261" s="15"/>
      <c r="G261" s="15"/>
      <c r="H261" s="15"/>
    </row>
    <row r="262" spans="2:8" ht="12.75">
      <c r="B262" s="52"/>
      <c r="C262" s="15"/>
      <c r="D262" s="15"/>
      <c r="E262" s="15"/>
      <c r="F262" s="15"/>
      <c r="G262" s="15"/>
      <c r="H262" s="15"/>
    </row>
    <row r="263" spans="2:8" ht="12.75">
      <c r="B263" s="52"/>
      <c r="C263" s="15"/>
      <c r="D263" s="15"/>
      <c r="E263" s="15"/>
      <c r="F263" s="15"/>
      <c r="G263" s="15"/>
      <c r="H263" s="15"/>
    </row>
    <row r="264" spans="2:8" ht="12.75">
      <c r="B264" s="52"/>
      <c r="C264" s="15"/>
      <c r="D264" s="15"/>
      <c r="E264" s="15"/>
      <c r="F264" s="15"/>
      <c r="G264" s="15"/>
      <c r="H264" s="15"/>
    </row>
    <row r="265" spans="2:8" ht="12.75">
      <c r="B265" s="52"/>
      <c r="C265" s="15"/>
      <c r="D265" s="15"/>
      <c r="E265" s="15"/>
      <c r="F265" s="15"/>
      <c r="G265" s="15"/>
      <c r="H265" s="15"/>
    </row>
    <row r="266" spans="2:8" ht="12.75">
      <c r="B266" s="52"/>
      <c r="C266" s="15"/>
      <c r="D266" s="15"/>
      <c r="E266" s="15"/>
      <c r="F266" s="15"/>
      <c r="G266" s="15"/>
      <c r="H266" s="15"/>
    </row>
    <row r="267" spans="2:8" ht="12.75">
      <c r="B267" s="52"/>
      <c r="C267" s="15"/>
      <c r="D267" s="15"/>
      <c r="E267" s="15"/>
      <c r="F267" s="15"/>
      <c r="G267" s="15"/>
      <c r="H267" s="15"/>
    </row>
    <row r="268" spans="2:8" ht="12.75">
      <c r="B268" s="52"/>
      <c r="C268" s="15"/>
      <c r="D268" s="15"/>
      <c r="E268" s="15"/>
      <c r="F268" s="15"/>
      <c r="G268" s="15"/>
      <c r="H268" s="15"/>
    </row>
    <row r="269" spans="2:8" ht="12.75">
      <c r="B269" s="52"/>
      <c r="C269" s="15"/>
      <c r="D269" s="15"/>
      <c r="E269" s="15"/>
      <c r="F269" s="15"/>
      <c r="G269" s="15"/>
      <c r="H269" s="15"/>
    </row>
    <row r="270" spans="2:8" ht="12.75">
      <c r="B270" s="52"/>
      <c r="C270" s="15"/>
      <c r="D270" s="15"/>
      <c r="E270" s="15"/>
      <c r="F270" s="15"/>
      <c r="G270" s="15"/>
      <c r="H270" s="15"/>
    </row>
    <row r="271" spans="2:8" ht="12.75">
      <c r="B271" s="52"/>
      <c r="C271" s="15"/>
      <c r="D271" s="15"/>
      <c r="E271" s="15"/>
      <c r="F271" s="15"/>
      <c r="G271" s="15"/>
      <c r="H271" s="15"/>
    </row>
    <row r="272" spans="2:8" ht="12.75">
      <c r="B272" s="52"/>
      <c r="C272" s="15"/>
      <c r="D272" s="15"/>
      <c r="E272" s="15"/>
      <c r="F272" s="15"/>
      <c r="G272" s="15"/>
      <c r="H272" s="15"/>
    </row>
    <row r="273" spans="2:8" ht="12.75">
      <c r="B273" s="52"/>
      <c r="C273" s="15"/>
      <c r="D273" s="15"/>
      <c r="E273" s="15"/>
      <c r="F273" s="15"/>
      <c r="G273" s="15"/>
      <c r="H273" s="15"/>
    </row>
    <row r="274" spans="2:8" ht="12.75">
      <c r="B274" s="52"/>
      <c r="C274" s="15"/>
      <c r="D274" s="15"/>
      <c r="E274" s="15"/>
      <c r="F274" s="15"/>
      <c r="G274" s="15"/>
      <c r="H274" s="15"/>
    </row>
    <row r="275" spans="2:8" ht="12.75">
      <c r="B275" s="52"/>
      <c r="C275" s="15"/>
      <c r="D275" s="15"/>
      <c r="E275" s="15"/>
      <c r="F275" s="15"/>
      <c r="G275" s="15"/>
      <c r="H275" s="15"/>
    </row>
    <row r="276" spans="2:8" ht="12.75">
      <c r="B276" s="52"/>
      <c r="C276" s="15"/>
      <c r="D276" s="15"/>
      <c r="E276" s="15"/>
      <c r="F276" s="15"/>
      <c r="G276" s="15"/>
      <c r="H276" s="15"/>
    </row>
    <row r="277" spans="2:8" ht="12.75">
      <c r="B277" s="52"/>
      <c r="C277" s="15"/>
      <c r="D277" s="15"/>
      <c r="E277" s="15"/>
      <c r="F277" s="15"/>
      <c r="G277" s="15"/>
      <c r="H277" s="15"/>
    </row>
    <row r="278" spans="2:8" ht="12.75">
      <c r="B278" s="52"/>
      <c r="C278" s="15"/>
      <c r="D278" s="15"/>
      <c r="E278" s="15"/>
      <c r="F278" s="15"/>
      <c r="G278" s="15"/>
      <c r="H278" s="15"/>
    </row>
    <row r="279" spans="2:8" ht="12.75">
      <c r="B279" s="52"/>
      <c r="C279" s="15"/>
      <c r="D279" s="15"/>
      <c r="E279" s="15"/>
      <c r="F279" s="15"/>
      <c r="G279" s="15"/>
      <c r="H279" s="15"/>
    </row>
    <row r="280" spans="2:8" ht="12.75">
      <c r="B280" s="52"/>
      <c r="C280" s="15"/>
      <c r="D280" s="15"/>
      <c r="E280" s="15"/>
      <c r="F280" s="15"/>
      <c r="G280" s="15"/>
      <c r="H280" s="15"/>
    </row>
    <row r="281" spans="2:8" ht="12.75">
      <c r="B281" s="52"/>
      <c r="C281" s="15"/>
      <c r="D281" s="15"/>
      <c r="E281" s="15"/>
      <c r="F281" s="15"/>
      <c r="G281" s="15"/>
      <c r="H281" s="15"/>
    </row>
    <row r="282" spans="2:8" ht="12.75">
      <c r="B282" s="52"/>
      <c r="C282" s="15"/>
      <c r="D282" s="15"/>
      <c r="E282" s="15"/>
      <c r="F282" s="15"/>
      <c r="G282" s="15"/>
      <c r="H282" s="15"/>
    </row>
    <row r="283" spans="2:8" ht="12.75">
      <c r="B283" s="52"/>
      <c r="C283" s="15"/>
      <c r="D283" s="15"/>
      <c r="E283" s="15"/>
      <c r="F283" s="15"/>
      <c r="G283" s="15"/>
      <c r="H283" s="15"/>
    </row>
    <row r="284" spans="2:8" ht="12.75">
      <c r="B284" s="52"/>
      <c r="C284" s="15"/>
      <c r="D284" s="15"/>
      <c r="E284" s="15"/>
      <c r="F284" s="15"/>
      <c r="G284" s="15"/>
      <c r="H284" s="15"/>
    </row>
    <row r="285" spans="2:8" ht="12.75">
      <c r="B285" s="52"/>
      <c r="C285" s="15"/>
      <c r="D285" s="15"/>
      <c r="E285" s="15"/>
      <c r="F285" s="15"/>
      <c r="G285" s="15"/>
      <c r="H285" s="15"/>
    </row>
    <row r="286" spans="2:8" ht="12.75">
      <c r="B286" s="52"/>
      <c r="C286" s="15"/>
      <c r="D286" s="15"/>
      <c r="E286" s="15"/>
      <c r="F286" s="15"/>
      <c r="G286" s="15"/>
      <c r="H286" s="15"/>
    </row>
    <row r="287" spans="2:8" ht="12.75">
      <c r="B287" s="52"/>
      <c r="C287" s="15"/>
      <c r="D287" s="15"/>
      <c r="E287" s="15"/>
      <c r="F287" s="15"/>
      <c r="G287" s="15"/>
      <c r="H287" s="15"/>
    </row>
    <row r="288" spans="2:8" ht="12.75">
      <c r="B288" s="52"/>
      <c r="C288" s="15"/>
      <c r="D288" s="15"/>
      <c r="E288" s="15"/>
      <c r="F288" s="15"/>
      <c r="G288" s="15"/>
      <c r="H288" s="15"/>
    </row>
    <row r="289" spans="2:8" ht="12.75">
      <c r="B289" s="52"/>
      <c r="C289" s="15"/>
      <c r="D289" s="15"/>
      <c r="E289" s="15"/>
      <c r="F289" s="15"/>
      <c r="G289" s="15"/>
      <c r="H289" s="15"/>
    </row>
    <row r="290" spans="2:8" ht="12.75">
      <c r="B290" s="52"/>
      <c r="C290" s="15"/>
      <c r="D290" s="15"/>
      <c r="E290" s="15"/>
      <c r="F290" s="15"/>
      <c r="G290" s="15"/>
      <c r="H290" s="15"/>
    </row>
    <row r="291" spans="2:8" ht="12.75">
      <c r="B291" s="52"/>
      <c r="C291" s="15"/>
      <c r="D291" s="15"/>
      <c r="E291" s="15"/>
      <c r="F291" s="15"/>
      <c r="G291" s="15"/>
      <c r="H291" s="15"/>
    </row>
    <row r="292" spans="2:8" ht="12.75">
      <c r="B292" s="52"/>
      <c r="C292" s="15"/>
      <c r="D292" s="15"/>
      <c r="E292" s="15"/>
      <c r="F292" s="15"/>
      <c r="G292" s="15"/>
      <c r="H292" s="15"/>
    </row>
    <row r="293" spans="2:8" ht="12.75">
      <c r="B293" s="52"/>
      <c r="C293" s="15"/>
      <c r="D293" s="15"/>
      <c r="E293" s="15"/>
      <c r="F293" s="15"/>
      <c r="G293" s="15"/>
      <c r="H293" s="15"/>
    </row>
    <row r="294" spans="2:8" ht="12.75">
      <c r="B294" s="52"/>
      <c r="C294" s="15"/>
      <c r="D294" s="15"/>
      <c r="E294" s="15"/>
      <c r="F294" s="15"/>
      <c r="G294" s="15"/>
      <c r="H294" s="15"/>
    </row>
    <row r="295" spans="2:8" ht="12.75">
      <c r="B295" s="52"/>
      <c r="C295" s="15"/>
      <c r="D295" s="15"/>
      <c r="E295" s="15"/>
      <c r="F295" s="15"/>
      <c r="G295" s="15"/>
      <c r="H295" s="15"/>
    </row>
    <row r="296" spans="2:8" ht="12.75">
      <c r="B296" s="52"/>
      <c r="C296" s="15"/>
      <c r="D296" s="15"/>
      <c r="E296" s="15"/>
      <c r="F296" s="15"/>
      <c r="G296" s="15"/>
      <c r="H296" s="15"/>
    </row>
    <row r="297" spans="2:8" ht="12.75">
      <c r="B297" s="52"/>
      <c r="C297" s="15"/>
      <c r="D297" s="15"/>
      <c r="E297" s="15"/>
      <c r="F297" s="15"/>
      <c r="G297" s="15"/>
      <c r="H297" s="15"/>
    </row>
    <row r="298" spans="2:8" ht="12.75">
      <c r="B298" s="52"/>
      <c r="C298" s="15"/>
      <c r="D298" s="15"/>
      <c r="E298" s="15"/>
      <c r="F298" s="15"/>
      <c r="G298" s="15"/>
      <c r="H298" s="15"/>
    </row>
    <row r="299" spans="2:8" ht="12.75">
      <c r="B299" s="52"/>
      <c r="C299" s="15"/>
      <c r="D299" s="15"/>
      <c r="E299" s="15"/>
      <c r="F299" s="15"/>
      <c r="G299" s="15"/>
      <c r="H299" s="15"/>
    </row>
    <row r="300" spans="2:8" ht="12.75">
      <c r="B300" s="52"/>
      <c r="C300" s="15"/>
      <c r="D300" s="15"/>
      <c r="E300" s="15"/>
      <c r="F300" s="15"/>
      <c r="G300" s="15"/>
      <c r="H300" s="15"/>
    </row>
    <row r="301" spans="2:8" ht="12.75">
      <c r="B301" s="52"/>
      <c r="C301" s="15"/>
      <c r="D301" s="15"/>
      <c r="E301" s="15"/>
      <c r="F301" s="15"/>
      <c r="G301" s="15"/>
      <c r="H301" s="15"/>
    </row>
  </sheetData>
  <sheetProtection/>
  <mergeCells count="8">
    <mergeCell ref="C1:H1"/>
    <mergeCell ref="C2:H2"/>
    <mergeCell ref="C3:H3"/>
    <mergeCell ref="C38:H38"/>
    <mergeCell ref="C40:H40"/>
    <mergeCell ref="B6:H6"/>
    <mergeCell ref="B7:H7"/>
    <mergeCell ref="B9:H9"/>
  </mergeCells>
  <printOptions/>
  <pageMargins left="0.25" right="0.25" top="0.75" bottom="0.75" header="0.3" footer="0.3"/>
  <pageSetup fitToHeight="0" fitToWidth="1" horizontalDpi="600" verticalDpi="6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01"/>
  <sheetViews>
    <sheetView tabSelected="1"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5.8515625" style="50" customWidth="1"/>
    <col min="3" max="3" width="26.7109375" style="0" customWidth="1"/>
    <col min="4" max="4" width="10.57421875" style="0" customWidth="1"/>
    <col min="5" max="5" width="11.140625" style="0" customWidth="1"/>
    <col min="6" max="6" width="11.28125" style="0" customWidth="1"/>
    <col min="7" max="7" width="11.57421875" style="0" customWidth="1"/>
    <col min="8" max="8" width="10.8515625" style="0" customWidth="1"/>
  </cols>
  <sheetData>
    <row r="1" spans="3:8" ht="13.5">
      <c r="C1" s="125" t="s">
        <v>391</v>
      </c>
      <c r="D1" s="125"/>
      <c r="E1" s="125"/>
      <c r="F1" s="125"/>
      <c r="G1" s="125"/>
      <c r="H1" s="125"/>
    </row>
    <row r="2" spans="3:8" ht="13.5">
      <c r="C2" s="125" t="s">
        <v>392</v>
      </c>
      <c r="D2" s="125"/>
      <c r="E2" s="125"/>
      <c r="F2" s="125"/>
      <c r="G2" s="125"/>
      <c r="H2" s="125"/>
    </row>
    <row r="3" spans="3:8" ht="13.5">
      <c r="C3" s="125" t="s">
        <v>394</v>
      </c>
      <c r="D3" s="125"/>
      <c r="E3" s="125"/>
      <c r="F3" s="125"/>
      <c r="G3" s="125"/>
      <c r="H3" s="125"/>
    </row>
    <row r="6" spans="2:8" ht="37.5" customHeight="1">
      <c r="B6" s="119" t="s">
        <v>393</v>
      </c>
      <c r="C6" s="119"/>
      <c r="D6" s="119"/>
      <c r="E6" s="119"/>
      <c r="F6" s="119"/>
      <c r="G6" s="119"/>
      <c r="H6" s="119"/>
    </row>
    <row r="7" spans="2:8" ht="23.25" customHeight="1">
      <c r="B7" s="120" t="s">
        <v>376</v>
      </c>
      <c r="C7" s="120"/>
      <c r="D7" s="120"/>
      <c r="E7" s="120"/>
      <c r="F7" s="120"/>
      <c r="G7" s="120"/>
      <c r="H7" s="120"/>
    </row>
    <row r="8" spans="2:8" ht="12.75">
      <c r="B8" s="52"/>
      <c r="C8" s="52"/>
      <c r="D8" s="52"/>
      <c r="E8" s="52"/>
      <c r="F8" s="52"/>
      <c r="G8" s="52"/>
      <c r="H8" s="52"/>
    </row>
    <row r="9" spans="2:8" ht="15">
      <c r="B9" s="127" t="s">
        <v>0</v>
      </c>
      <c r="C9" s="127"/>
      <c r="D9" s="127"/>
      <c r="E9" s="127"/>
      <c r="F9" s="127"/>
      <c r="G9" s="127"/>
      <c r="H9" s="127"/>
    </row>
    <row r="10" spans="2:8" ht="37.5" customHeight="1">
      <c r="B10" s="91" t="s">
        <v>301</v>
      </c>
      <c r="C10" s="91" t="s">
        <v>302</v>
      </c>
      <c r="D10" s="91" t="s">
        <v>67</v>
      </c>
      <c r="E10" s="92" t="s">
        <v>389</v>
      </c>
      <c r="F10" s="91" t="s">
        <v>312</v>
      </c>
      <c r="G10" s="91" t="s">
        <v>10</v>
      </c>
      <c r="H10" s="91" t="s">
        <v>373</v>
      </c>
    </row>
    <row r="11" spans="2:8" ht="32.25" customHeight="1">
      <c r="B11" s="91">
        <v>1</v>
      </c>
      <c r="C11" s="92" t="s">
        <v>345</v>
      </c>
      <c r="D11" s="91">
        <v>295.2</v>
      </c>
      <c r="E11" s="91"/>
      <c r="F11" s="91"/>
      <c r="G11" s="91"/>
      <c r="H11" s="91"/>
    </row>
    <row r="12" spans="2:8" ht="31.5" customHeight="1">
      <c r="B12" s="93">
        <v>2</v>
      </c>
      <c r="C12" s="94" t="s">
        <v>390</v>
      </c>
      <c r="D12" s="95">
        <f>D13+D14</f>
        <v>69734.2</v>
      </c>
      <c r="E12" s="95">
        <f>E13+E14</f>
        <v>18067.199999999997</v>
      </c>
      <c r="F12" s="95">
        <f>F13+F14</f>
        <v>35343</v>
      </c>
      <c r="G12" s="95">
        <f>G13+G14</f>
        <v>52845.100000000006</v>
      </c>
      <c r="H12" s="95">
        <f aca="true" t="shared" si="0" ref="H12:H34">D12</f>
        <v>69734.2</v>
      </c>
    </row>
    <row r="13" spans="2:8" ht="63" customHeight="1">
      <c r="B13" s="96" t="s">
        <v>316</v>
      </c>
      <c r="C13" s="92" t="s">
        <v>380</v>
      </c>
      <c r="D13" s="97">
        <v>63989.4</v>
      </c>
      <c r="E13" s="97">
        <v>16596.1</v>
      </c>
      <c r="F13" s="97">
        <v>32593.2</v>
      </c>
      <c r="G13" s="97">
        <v>48591.3</v>
      </c>
      <c r="H13" s="97">
        <f t="shared" si="0"/>
        <v>63989.4</v>
      </c>
    </row>
    <row r="14" spans="2:8" ht="19.5" customHeight="1">
      <c r="B14" s="98" t="s">
        <v>346</v>
      </c>
      <c r="C14" s="94" t="s">
        <v>318</v>
      </c>
      <c r="D14" s="95">
        <f>+D15+D16+D17+D18</f>
        <v>5744.8</v>
      </c>
      <c r="E14" s="95">
        <f>+E15+E16+E17+E18</f>
        <v>1471.1</v>
      </c>
      <c r="F14" s="95">
        <f>+F15+F16+F17+F18</f>
        <v>2749.8</v>
      </c>
      <c r="G14" s="95">
        <f>+G15+G16+G17+G18</f>
        <v>4253.8</v>
      </c>
      <c r="H14" s="95">
        <f>+H15+H16+H17+H18</f>
        <v>5744.8</v>
      </c>
    </row>
    <row r="15" spans="2:8" ht="39.75" customHeight="1">
      <c r="B15" s="96" t="s">
        <v>347</v>
      </c>
      <c r="C15" s="92" t="s">
        <v>319</v>
      </c>
      <c r="D15" s="97">
        <v>1617</v>
      </c>
      <c r="E15" s="97">
        <v>404.3</v>
      </c>
      <c r="F15" s="97">
        <v>808</v>
      </c>
      <c r="G15" s="99">
        <v>1212</v>
      </c>
      <c r="H15" s="97">
        <f t="shared" si="0"/>
        <v>1617</v>
      </c>
    </row>
    <row r="16" spans="2:8" ht="21" customHeight="1">
      <c r="B16" s="96" t="s">
        <v>348</v>
      </c>
      <c r="C16" s="92" t="s">
        <v>306</v>
      </c>
      <c r="D16" s="97">
        <v>3000</v>
      </c>
      <c r="E16" s="97">
        <v>700</v>
      </c>
      <c r="F16" s="97">
        <v>1500</v>
      </c>
      <c r="G16" s="97">
        <v>2300</v>
      </c>
      <c r="H16" s="97">
        <f>D16</f>
        <v>3000</v>
      </c>
    </row>
    <row r="17" spans="2:8" ht="36" customHeight="1">
      <c r="B17" s="96" t="s">
        <v>349</v>
      </c>
      <c r="C17" s="92" t="s">
        <v>381</v>
      </c>
      <c r="D17" s="97">
        <v>936</v>
      </c>
      <c r="E17" s="97">
        <v>175</v>
      </c>
      <c r="F17" s="97">
        <v>250</v>
      </c>
      <c r="G17" s="97">
        <v>550</v>
      </c>
      <c r="H17" s="97">
        <f>D17</f>
        <v>936</v>
      </c>
    </row>
    <row r="18" spans="2:8" ht="15">
      <c r="B18" s="96" t="s">
        <v>377</v>
      </c>
      <c r="C18" s="92" t="s">
        <v>323</v>
      </c>
      <c r="D18" s="100">
        <v>191.8</v>
      </c>
      <c r="E18" s="100">
        <v>191.8</v>
      </c>
      <c r="F18" s="100">
        <v>191.8</v>
      </c>
      <c r="G18" s="100">
        <v>191.8</v>
      </c>
      <c r="H18" s="100">
        <v>191.8</v>
      </c>
    </row>
    <row r="19" spans="2:8" ht="23.25" customHeight="1">
      <c r="B19" s="101" t="s">
        <v>352</v>
      </c>
      <c r="C19" s="102" t="s">
        <v>315</v>
      </c>
      <c r="D19" s="103">
        <f>SUM(D20:D34)</f>
        <v>70029.4</v>
      </c>
      <c r="E19" s="103">
        <f>SUM(E20:E34)</f>
        <v>17755.1</v>
      </c>
      <c r="F19" s="103">
        <f>SUM(F20:F34)</f>
        <v>34518.1</v>
      </c>
      <c r="G19" s="103">
        <f>SUM(G20:G34)</f>
        <v>51799.4</v>
      </c>
      <c r="H19" s="95">
        <f>D19</f>
        <v>70029.4</v>
      </c>
    </row>
    <row r="20" spans="2:8" ht="17.25" customHeight="1">
      <c r="B20" s="96" t="s">
        <v>353</v>
      </c>
      <c r="C20" s="92" t="s">
        <v>86</v>
      </c>
      <c r="D20" s="97">
        <v>50084</v>
      </c>
      <c r="E20" s="97">
        <v>12521</v>
      </c>
      <c r="F20" s="97">
        <v>25042</v>
      </c>
      <c r="G20" s="97">
        <v>37563</v>
      </c>
      <c r="H20" s="97">
        <f>D20</f>
        <v>50084</v>
      </c>
    </row>
    <row r="21" spans="2:8" ht="32.25" customHeight="1">
      <c r="B21" s="96" t="s">
        <v>388</v>
      </c>
      <c r="C21" s="92" t="s">
        <v>307</v>
      </c>
      <c r="D21" s="97">
        <v>3750.5</v>
      </c>
      <c r="E21" s="97">
        <v>937.5</v>
      </c>
      <c r="F21" s="97">
        <v>1875</v>
      </c>
      <c r="G21" s="97">
        <v>2812.5</v>
      </c>
      <c r="H21" s="97">
        <f t="shared" si="0"/>
        <v>3750.5</v>
      </c>
    </row>
    <row r="22" spans="2:8" ht="15">
      <c r="B22" s="96" t="s">
        <v>354</v>
      </c>
      <c r="C22" s="92" t="s">
        <v>308</v>
      </c>
      <c r="D22" s="97">
        <v>600</v>
      </c>
      <c r="E22" s="97">
        <v>150</v>
      </c>
      <c r="F22" s="97">
        <v>300</v>
      </c>
      <c r="G22" s="97">
        <v>450</v>
      </c>
      <c r="H22" s="97">
        <f t="shared" si="0"/>
        <v>600</v>
      </c>
    </row>
    <row r="23" spans="2:8" ht="15">
      <c r="B23" s="96" t="s">
        <v>355</v>
      </c>
      <c r="C23" s="92" t="s">
        <v>149</v>
      </c>
      <c r="D23" s="97">
        <v>240</v>
      </c>
      <c r="E23" s="97">
        <v>60</v>
      </c>
      <c r="F23" s="97">
        <v>120</v>
      </c>
      <c r="G23" s="97">
        <v>180</v>
      </c>
      <c r="H23" s="97">
        <f t="shared" si="0"/>
        <v>240</v>
      </c>
    </row>
    <row r="24" spans="2:8" ht="15">
      <c r="B24" s="96" t="s">
        <v>356</v>
      </c>
      <c r="C24" s="92" t="s">
        <v>314</v>
      </c>
      <c r="D24" s="97">
        <v>1045</v>
      </c>
      <c r="E24" s="97">
        <v>600</v>
      </c>
      <c r="F24" s="97">
        <v>0</v>
      </c>
      <c r="G24" s="97">
        <v>0</v>
      </c>
      <c r="H24" s="97">
        <f t="shared" si="0"/>
        <v>1045</v>
      </c>
    </row>
    <row r="25" spans="2:8" ht="19.5" customHeight="1">
      <c r="B25" s="96" t="s">
        <v>359</v>
      </c>
      <c r="C25" s="92" t="s">
        <v>309</v>
      </c>
      <c r="D25" s="97">
        <v>120</v>
      </c>
      <c r="E25" s="97">
        <v>30</v>
      </c>
      <c r="F25" s="97">
        <v>60</v>
      </c>
      <c r="G25" s="97">
        <v>90</v>
      </c>
      <c r="H25" s="97">
        <f t="shared" si="0"/>
        <v>120</v>
      </c>
    </row>
    <row r="26" spans="2:8" ht="36" customHeight="1">
      <c r="B26" s="96" t="s">
        <v>357</v>
      </c>
      <c r="C26" s="92" t="s">
        <v>350</v>
      </c>
      <c r="D26" s="97">
        <v>670</v>
      </c>
      <c r="E26" s="97">
        <v>167.5</v>
      </c>
      <c r="F26" s="97">
        <v>335</v>
      </c>
      <c r="G26" s="97">
        <v>502.5</v>
      </c>
      <c r="H26" s="97">
        <f t="shared" si="0"/>
        <v>670</v>
      </c>
    </row>
    <row r="27" spans="2:8" ht="30">
      <c r="B27" s="96" t="s">
        <v>358</v>
      </c>
      <c r="C27" s="92" t="s">
        <v>310</v>
      </c>
      <c r="D27" s="97">
        <v>590</v>
      </c>
      <c r="E27" s="97">
        <v>140</v>
      </c>
      <c r="F27" s="97">
        <v>280</v>
      </c>
      <c r="G27" s="97">
        <v>430</v>
      </c>
      <c r="H27" s="97">
        <f t="shared" si="0"/>
        <v>590</v>
      </c>
    </row>
    <row r="28" spans="2:8" ht="52.5" customHeight="1">
      <c r="B28" s="96" t="s">
        <v>360</v>
      </c>
      <c r="C28" s="92" t="s">
        <v>311</v>
      </c>
      <c r="D28" s="97">
        <v>1600</v>
      </c>
      <c r="E28" s="97">
        <v>400</v>
      </c>
      <c r="F28" s="97">
        <v>800</v>
      </c>
      <c r="G28" s="97">
        <v>1200</v>
      </c>
      <c r="H28" s="97">
        <f t="shared" si="0"/>
        <v>1600</v>
      </c>
    </row>
    <row r="29" spans="2:8" ht="46.5" customHeight="1">
      <c r="B29" s="104" t="s">
        <v>361</v>
      </c>
      <c r="C29" s="92" t="s">
        <v>320</v>
      </c>
      <c r="D29" s="100">
        <v>684</v>
      </c>
      <c r="E29" s="100">
        <v>171</v>
      </c>
      <c r="F29" s="100">
        <f>171+171</f>
        <v>342</v>
      </c>
      <c r="G29" s="100">
        <v>513</v>
      </c>
      <c r="H29" s="97">
        <f t="shared" si="0"/>
        <v>684</v>
      </c>
    </row>
    <row r="30" spans="2:8" ht="49.5" customHeight="1">
      <c r="B30" s="104" t="s">
        <v>362</v>
      </c>
      <c r="C30" s="92" t="s">
        <v>372</v>
      </c>
      <c r="D30" s="100">
        <v>450</v>
      </c>
      <c r="E30" s="100">
        <v>100</v>
      </c>
      <c r="F30" s="100">
        <v>200</v>
      </c>
      <c r="G30" s="100">
        <v>300</v>
      </c>
      <c r="H30" s="100">
        <f t="shared" si="0"/>
        <v>450</v>
      </c>
    </row>
    <row r="31" spans="2:8" ht="61.5" customHeight="1">
      <c r="B31" s="96" t="s">
        <v>363</v>
      </c>
      <c r="C31" s="92" t="s">
        <v>313</v>
      </c>
      <c r="D31" s="97">
        <v>1187.9</v>
      </c>
      <c r="E31" s="97">
        <v>281.6</v>
      </c>
      <c r="F31" s="97">
        <v>720.1</v>
      </c>
      <c r="G31" s="97">
        <v>1067.9</v>
      </c>
      <c r="H31" s="97">
        <f t="shared" si="0"/>
        <v>1187.9</v>
      </c>
    </row>
    <row r="32" spans="2:8" ht="27.75" customHeight="1">
      <c r="B32" s="96" t="s">
        <v>364</v>
      </c>
      <c r="C32" s="92" t="s">
        <v>387</v>
      </c>
      <c r="D32" s="97">
        <v>700</v>
      </c>
      <c r="E32" s="97">
        <v>150</v>
      </c>
      <c r="F32" s="97">
        <v>350</v>
      </c>
      <c r="G32" s="97">
        <v>550</v>
      </c>
      <c r="H32" s="100">
        <f t="shared" si="0"/>
        <v>700</v>
      </c>
    </row>
    <row r="33" spans="2:8" ht="158.25" customHeight="1">
      <c r="B33" s="104" t="s">
        <v>367</v>
      </c>
      <c r="C33" s="92" t="s">
        <v>344</v>
      </c>
      <c r="D33" s="100">
        <v>1322</v>
      </c>
      <c r="E33" s="100">
        <v>300.5</v>
      </c>
      <c r="F33" s="100">
        <v>601</v>
      </c>
      <c r="G33" s="100">
        <v>901.5</v>
      </c>
      <c r="H33" s="100">
        <f t="shared" si="0"/>
        <v>1322</v>
      </c>
    </row>
    <row r="34" spans="2:8" ht="30" customHeight="1">
      <c r="B34" s="96" t="s">
        <v>365</v>
      </c>
      <c r="C34" s="92" t="s">
        <v>386</v>
      </c>
      <c r="D34" s="97">
        <v>6986</v>
      </c>
      <c r="E34" s="97">
        <v>1746</v>
      </c>
      <c r="F34" s="97">
        <v>3493</v>
      </c>
      <c r="G34" s="97">
        <v>5239</v>
      </c>
      <c r="H34" s="97">
        <f t="shared" si="0"/>
        <v>6986</v>
      </c>
    </row>
    <row r="35" spans="2:8" ht="30" customHeight="1">
      <c r="B35" s="73"/>
      <c r="C35" s="74"/>
      <c r="D35" s="74"/>
      <c r="E35" s="74"/>
      <c r="F35" s="74"/>
      <c r="G35" s="74"/>
      <c r="H35" s="74"/>
    </row>
    <row r="36" spans="2:8" ht="12.75">
      <c r="B36" s="73"/>
      <c r="C36" s="105"/>
      <c r="D36" s="74"/>
      <c r="E36" s="74"/>
      <c r="F36" s="105"/>
      <c r="G36" s="74"/>
      <c r="H36" s="74"/>
    </row>
    <row r="37" spans="2:8" ht="12.75">
      <c r="B37" s="73"/>
      <c r="C37" s="74"/>
      <c r="D37" s="74"/>
      <c r="E37" s="74"/>
      <c r="F37" s="74"/>
      <c r="G37" s="74"/>
      <c r="H37" s="74"/>
    </row>
    <row r="38" spans="2:8" ht="12.75">
      <c r="B38" s="73"/>
      <c r="C38" s="126"/>
      <c r="D38" s="126"/>
      <c r="E38" s="126"/>
      <c r="F38" s="126"/>
      <c r="G38" s="126"/>
      <c r="H38" s="126"/>
    </row>
    <row r="39" spans="2:8" ht="12.75">
      <c r="B39" s="73"/>
      <c r="C39" s="76"/>
      <c r="D39" s="76"/>
      <c r="E39" s="76"/>
      <c r="F39" s="76"/>
      <c r="G39" s="76"/>
      <c r="H39" s="76"/>
    </row>
    <row r="40" spans="2:8" ht="12.75">
      <c r="B40" s="73"/>
      <c r="C40" s="126"/>
      <c r="D40" s="126"/>
      <c r="E40" s="126"/>
      <c r="F40" s="126"/>
      <c r="G40" s="126"/>
      <c r="H40" s="126"/>
    </row>
    <row r="41" spans="2:8" ht="12.75">
      <c r="B41" s="73"/>
      <c r="C41" s="74"/>
      <c r="D41" s="74"/>
      <c r="E41" s="74"/>
      <c r="F41" s="74"/>
      <c r="G41" s="74"/>
      <c r="H41" s="74"/>
    </row>
    <row r="42" spans="2:8" ht="12.75">
      <c r="B42" s="73"/>
      <c r="C42" s="74"/>
      <c r="D42" s="74"/>
      <c r="E42" s="74"/>
      <c r="F42" s="74"/>
      <c r="G42" s="74"/>
      <c r="H42" s="74"/>
    </row>
    <row r="43" spans="2:8" ht="12.75">
      <c r="B43" s="73"/>
      <c r="C43" s="74"/>
      <c r="D43" s="74"/>
      <c r="E43" s="74"/>
      <c r="F43" s="74"/>
      <c r="G43" s="74"/>
      <c r="H43" s="74"/>
    </row>
    <row r="44" spans="2:8" ht="12.75">
      <c r="B44" s="73"/>
      <c r="C44" s="74"/>
      <c r="D44" s="74"/>
      <c r="E44" s="74"/>
      <c r="F44" s="74"/>
      <c r="G44" s="74"/>
      <c r="H44" s="74"/>
    </row>
    <row r="45" spans="2:8" ht="12.75">
      <c r="B45" s="73"/>
      <c r="C45" s="74"/>
      <c r="D45" s="74"/>
      <c r="E45" s="74"/>
      <c r="F45" s="74"/>
      <c r="G45" s="74"/>
      <c r="H45" s="74"/>
    </row>
    <row r="46" spans="2:8" ht="12.75">
      <c r="B46" s="73"/>
      <c r="C46" s="74"/>
      <c r="D46" s="74"/>
      <c r="E46" s="74"/>
      <c r="F46" s="74"/>
      <c r="G46" s="74"/>
      <c r="H46" s="74"/>
    </row>
    <row r="47" spans="2:8" ht="12.75">
      <c r="B47" s="73"/>
      <c r="C47" s="74"/>
      <c r="D47" s="74"/>
      <c r="E47" s="74"/>
      <c r="F47" s="74"/>
      <c r="G47" s="74"/>
      <c r="H47" s="74"/>
    </row>
    <row r="48" spans="2:8" ht="12.75">
      <c r="B48" s="73"/>
      <c r="C48" s="74"/>
      <c r="D48" s="74"/>
      <c r="E48" s="74"/>
      <c r="F48" s="74"/>
      <c r="G48" s="74"/>
      <c r="H48" s="74"/>
    </row>
    <row r="49" spans="2:8" ht="12.75">
      <c r="B49" s="73"/>
      <c r="C49" s="74"/>
      <c r="D49" s="74"/>
      <c r="E49" s="74"/>
      <c r="F49" s="74"/>
      <c r="G49" s="74"/>
      <c r="H49" s="74"/>
    </row>
    <row r="50" spans="2:8" ht="12.75">
      <c r="B50" s="73"/>
      <c r="C50" s="74"/>
      <c r="D50" s="74"/>
      <c r="E50" s="74"/>
      <c r="F50" s="74"/>
      <c r="G50" s="74"/>
      <c r="H50" s="74"/>
    </row>
    <row r="51" spans="2:8" ht="12.75">
      <c r="B51" s="73"/>
      <c r="C51" s="74"/>
      <c r="D51" s="74"/>
      <c r="E51" s="74"/>
      <c r="F51" s="74"/>
      <c r="G51" s="74"/>
      <c r="H51" s="74"/>
    </row>
    <row r="52" spans="2:8" ht="12.75">
      <c r="B52" s="73"/>
      <c r="C52" s="74"/>
      <c r="D52" s="74"/>
      <c r="E52" s="74"/>
      <c r="F52" s="74"/>
      <c r="G52" s="74"/>
      <c r="H52" s="74"/>
    </row>
    <row r="53" spans="2:8" ht="12.75">
      <c r="B53" s="73"/>
      <c r="C53" s="74"/>
      <c r="D53" s="74"/>
      <c r="E53" s="74"/>
      <c r="F53" s="74"/>
      <c r="G53" s="74"/>
      <c r="H53" s="74"/>
    </row>
    <row r="54" spans="2:8" ht="12.75">
      <c r="B54" s="73"/>
      <c r="C54" s="74"/>
      <c r="D54" s="74"/>
      <c r="E54" s="74"/>
      <c r="F54" s="74"/>
      <c r="G54" s="74"/>
      <c r="H54" s="74"/>
    </row>
    <row r="55" spans="2:8" ht="12.75">
      <c r="B55" s="73"/>
      <c r="C55" s="74"/>
      <c r="D55" s="74"/>
      <c r="E55" s="74"/>
      <c r="F55" s="74"/>
      <c r="G55" s="74"/>
      <c r="H55" s="74"/>
    </row>
    <row r="56" spans="2:8" ht="12.75">
      <c r="B56" s="73"/>
      <c r="C56" s="74"/>
      <c r="D56" s="74"/>
      <c r="E56" s="74"/>
      <c r="F56" s="74"/>
      <c r="G56" s="74"/>
      <c r="H56" s="74"/>
    </row>
    <row r="57" spans="2:8" ht="12.75">
      <c r="B57" s="73"/>
      <c r="C57" s="74"/>
      <c r="D57" s="74"/>
      <c r="E57" s="74"/>
      <c r="F57" s="74"/>
      <c r="G57" s="74"/>
      <c r="H57" s="74"/>
    </row>
    <row r="58" spans="2:8" ht="12.75">
      <c r="B58" s="73"/>
      <c r="C58" s="74"/>
      <c r="D58" s="74"/>
      <c r="E58" s="74"/>
      <c r="F58" s="74"/>
      <c r="G58" s="74"/>
      <c r="H58" s="74"/>
    </row>
    <row r="59" spans="2:8" ht="12.75">
      <c r="B59" s="73"/>
      <c r="C59" s="74"/>
      <c r="D59" s="74"/>
      <c r="E59" s="74"/>
      <c r="F59" s="74"/>
      <c r="G59" s="74"/>
      <c r="H59" s="74"/>
    </row>
    <row r="60" spans="2:8" ht="12.75">
      <c r="B60" s="73"/>
      <c r="C60" s="74"/>
      <c r="D60" s="74"/>
      <c r="E60" s="74"/>
      <c r="F60" s="74"/>
      <c r="G60" s="74"/>
      <c r="H60" s="74"/>
    </row>
    <row r="61" spans="2:8" ht="12.75">
      <c r="B61" s="73"/>
      <c r="C61" s="74"/>
      <c r="D61" s="74"/>
      <c r="E61" s="74"/>
      <c r="F61" s="74"/>
      <c r="G61" s="74"/>
      <c r="H61" s="74"/>
    </row>
    <row r="62" spans="2:8" ht="12.75">
      <c r="B62" s="73"/>
      <c r="C62" s="74"/>
      <c r="D62" s="74"/>
      <c r="E62" s="74"/>
      <c r="F62" s="74"/>
      <c r="G62" s="74"/>
      <c r="H62" s="74"/>
    </row>
    <row r="63" spans="2:8" ht="12.75">
      <c r="B63" s="73"/>
      <c r="C63" s="74"/>
      <c r="D63" s="74"/>
      <c r="E63" s="74"/>
      <c r="F63" s="74"/>
      <c r="G63" s="74"/>
      <c r="H63" s="74"/>
    </row>
    <row r="64" spans="2:8" ht="12.75">
      <c r="B64" s="51"/>
      <c r="C64" s="15"/>
      <c r="D64" s="15"/>
      <c r="E64" s="15"/>
      <c r="F64" s="15"/>
      <c r="G64" s="15"/>
      <c r="H64" s="15"/>
    </row>
    <row r="65" spans="2:8" ht="12.75">
      <c r="B65" s="51"/>
      <c r="C65" s="15"/>
      <c r="D65" s="15"/>
      <c r="E65" s="15"/>
      <c r="F65" s="15"/>
      <c r="G65" s="15"/>
      <c r="H65" s="15"/>
    </row>
    <row r="66" spans="2:8" ht="12.75">
      <c r="B66" s="51"/>
      <c r="C66" s="15"/>
      <c r="D66" s="15"/>
      <c r="E66" s="15"/>
      <c r="F66" s="15"/>
      <c r="G66" s="15"/>
      <c r="H66" s="15"/>
    </row>
    <row r="67" spans="2:8" ht="12.75">
      <c r="B67" s="51"/>
      <c r="C67" s="15"/>
      <c r="D67" s="15"/>
      <c r="E67" s="15"/>
      <c r="F67" s="15"/>
      <c r="G67" s="15"/>
      <c r="H67" s="15"/>
    </row>
    <row r="68" spans="2:8" ht="12.75">
      <c r="B68" s="51"/>
      <c r="C68" s="15"/>
      <c r="D68" s="15"/>
      <c r="E68" s="15"/>
      <c r="F68" s="15"/>
      <c r="G68" s="15"/>
      <c r="H68" s="15"/>
    </row>
    <row r="69" spans="2:8" ht="12.75">
      <c r="B69" s="51"/>
      <c r="C69" s="15"/>
      <c r="D69" s="15"/>
      <c r="E69" s="15"/>
      <c r="F69" s="15"/>
      <c r="G69" s="15"/>
      <c r="H69" s="15"/>
    </row>
    <row r="70" spans="2:8" ht="12.75">
      <c r="B70" s="51"/>
      <c r="C70" s="15"/>
      <c r="D70" s="15"/>
      <c r="E70" s="15"/>
      <c r="F70" s="15"/>
      <c r="G70" s="15"/>
      <c r="H70" s="15"/>
    </row>
    <row r="71" spans="2:8" ht="12.75">
      <c r="B71" s="51"/>
      <c r="C71" s="15"/>
      <c r="D71" s="15"/>
      <c r="E71" s="15"/>
      <c r="F71" s="15"/>
      <c r="G71" s="15"/>
      <c r="H71" s="15"/>
    </row>
    <row r="72" spans="2:8" ht="12.75">
      <c r="B72" s="51"/>
      <c r="C72" s="15"/>
      <c r="D72" s="15"/>
      <c r="E72" s="15"/>
      <c r="F72" s="15"/>
      <c r="G72" s="15"/>
      <c r="H72" s="15"/>
    </row>
    <row r="73" spans="2:8" ht="12.75">
      <c r="B73" s="51"/>
      <c r="C73" s="15"/>
      <c r="D73" s="15"/>
      <c r="E73" s="15"/>
      <c r="F73" s="15"/>
      <c r="G73" s="15"/>
      <c r="H73" s="15"/>
    </row>
    <row r="74" spans="2:8" ht="12.75">
      <c r="B74" s="51"/>
      <c r="C74" s="15"/>
      <c r="D74" s="15"/>
      <c r="E74" s="15"/>
      <c r="F74" s="15"/>
      <c r="G74" s="15"/>
      <c r="H74" s="15"/>
    </row>
    <row r="75" spans="2:8" ht="12.75">
      <c r="B75" s="51"/>
      <c r="C75" s="15"/>
      <c r="D75" s="15"/>
      <c r="E75" s="15"/>
      <c r="F75" s="15"/>
      <c r="G75" s="15"/>
      <c r="H75" s="15"/>
    </row>
    <row r="76" spans="2:8" ht="12.75">
      <c r="B76" s="51"/>
      <c r="C76" s="15"/>
      <c r="D76" s="15"/>
      <c r="E76" s="15"/>
      <c r="F76" s="15"/>
      <c r="G76" s="15"/>
      <c r="H76" s="15"/>
    </row>
    <row r="77" spans="2:8" ht="12.75">
      <c r="B77" s="51"/>
      <c r="C77" s="15"/>
      <c r="D77" s="15"/>
      <c r="E77" s="15"/>
      <c r="F77" s="15"/>
      <c r="G77" s="15"/>
      <c r="H77" s="15"/>
    </row>
    <row r="78" spans="2:8" ht="12.75">
      <c r="B78" s="51"/>
      <c r="C78" s="15"/>
      <c r="D78" s="15"/>
      <c r="E78" s="15"/>
      <c r="F78" s="15"/>
      <c r="G78" s="15"/>
      <c r="H78" s="15"/>
    </row>
    <row r="79" spans="2:8" ht="12.75">
      <c r="B79" s="51"/>
      <c r="C79" s="15"/>
      <c r="D79" s="15"/>
      <c r="E79" s="15"/>
      <c r="F79" s="15"/>
      <c r="G79" s="15"/>
      <c r="H79" s="15"/>
    </row>
    <row r="80" spans="2:8" ht="12.75">
      <c r="B80" s="51"/>
      <c r="C80" s="15"/>
      <c r="D80" s="15"/>
      <c r="E80" s="15"/>
      <c r="F80" s="15"/>
      <c r="G80" s="15"/>
      <c r="H80" s="15"/>
    </row>
    <row r="81" spans="2:8" ht="12.75">
      <c r="B81" s="51"/>
      <c r="C81" s="15"/>
      <c r="D81" s="15"/>
      <c r="E81" s="15"/>
      <c r="F81" s="15"/>
      <c r="G81" s="15"/>
      <c r="H81" s="15"/>
    </row>
    <row r="82" spans="2:8" ht="12.75">
      <c r="B82" s="51"/>
      <c r="C82" s="15"/>
      <c r="D82" s="15"/>
      <c r="E82" s="15"/>
      <c r="F82" s="15"/>
      <c r="G82" s="15"/>
      <c r="H82" s="15"/>
    </row>
    <row r="83" spans="2:8" ht="12.75">
      <c r="B83" s="51"/>
      <c r="C83" s="15"/>
      <c r="D83" s="15"/>
      <c r="E83" s="15"/>
      <c r="F83" s="15"/>
      <c r="G83" s="15"/>
      <c r="H83" s="15"/>
    </row>
    <row r="84" spans="2:8" ht="12.75">
      <c r="B84" s="51"/>
      <c r="C84" s="15"/>
      <c r="D84" s="15"/>
      <c r="E84" s="15"/>
      <c r="F84" s="15"/>
      <c r="G84" s="15"/>
      <c r="H84" s="15"/>
    </row>
    <row r="85" spans="2:8" ht="12.75">
      <c r="B85" s="51"/>
      <c r="C85" s="15"/>
      <c r="D85" s="15"/>
      <c r="E85" s="15"/>
      <c r="F85" s="15"/>
      <c r="G85" s="15"/>
      <c r="H85" s="15"/>
    </row>
    <row r="86" spans="2:8" ht="12.75">
      <c r="B86" s="51"/>
      <c r="C86" s="15"/>
      <c r="D86" s="15"/>
      <c r="E86" s="15"/>
      <c r="F86" s="15"/>
      <c r="G86" s="15"/>
      <c r="H86" s="15"/>
    </row>
    <row r="87" spans="2:8" ht="12.75">
      <c r="B87" s="51"/>
      <c r="C87" s="15"/>
      <c r="D87" s="15"/>
      <c r="E87" s="15"/>
      <c r="F87" s="15"/>
      <c r="G87" s="15"/>
      <c r="H87" s="15"/>
    </row>
    <row r="88" spans="2:8" ht="12.75">
      <c r="B88" s="51"/>
      <c r="C88" s="15"/>
      <c r="D88" s="15"/>
      <c r="E88" s="15"/>
      <c r="F88" s="15"/>
      <c r="G88" s="15"/>
      <c r="H88" s="15"/>
    </row>
    <row r="89" spans="2:8" ht="12.75">
      <c r="B89" s="51"/>
      <c r="C89" s="15"/>
      <c r="D89" s="15"/>
      <c r="E89" s="15"/>
      <c r="F89" s="15"/>
      <c r="G89" s="15"/>
      <c r="H89" s="15"/>
    </row>
    <row r="90" spans="2:8" ht="12.75">
      <c r="B90" s="51"/>
      <c r="C90" s="15"/>
      <c r="D90" s="15"/>
      <c r="E90" s="15"/>
      <c r="F90" s="15"/>
      <c r="G90" s="15"/>
      <c r="H90" s="15"/>
    </row>
    <row r="91" spans="2:8" ht="12.75">
      <c r="B91" s="51"/>
      <c r="C91" s="15"/>
      <c r="D91" s="15"/>
      <c r="E91" s="15"/>
      <c r="F91" s="15"/>
      <c r="G91" s="15"/>
      <c r="H91" s="15"/>
    </row>
    <row r="92" spans="2:8" ht="12.75">
      <c r="B92" s="51"/>
      <c r="C92" s="15"/>
      <c r="D92" s="15"/>
      <c r="E92" s="15"/>
      <c r="F92" s="15"/>
      <c r="G92" s="15"/>
      <c r="H92" s="15"/>
    </row>
    <row r="93" spans="2:8" ht="12.75">
      <c r="B93" s="51"/>
      <c r="C93" s="15"/>
      <c r="D93" s="15"/>
      <c r="E93" s="15"/>
      <c r="F93" s="15"/>
      <c r="G93" s="15"/>
      <c r="H93" s="15"/>
    </row>
    <row r="94" spans="2:8" ht="12.75">
      <c r="B94" s="51"/>
      <c r="C94" s="15"/>
      <c r="D94" s="15"/>
      <c r="E94" s="15"/>
      <c r="F94" s="15"/>
      <c r="G94" s="15"/>
      <c r="H94" s="15"/>
    </row>
    <row r="95" spans="2:8" ht="12.75">
      <c r="B95" s="51"/>
      <c r="C95" s="15"/>
      <c r="D95" s="15"/>
      <c r="E95" s="15"/>
      <c r="F95" s="15"/>
      <c r="G95" s="15"/>
      <c r="H95" s="15"/>
    </row>
    <row r="96" spans="2:8" ht="12.75">
      <c r="B96" s="51"/>
      <c r="C96" s="15"/>
      <c r="D96" s="15"/>
      <c r="E96" s="15"/>
      <c r="F96" s="15"/>
      <c r="G96" s="15"/>
      <c r="H96" s="15"/>
    </row>
    <row r="97" spans="2:8" ht="12.75">
      <c r="B97" s="51"/>
      <c r="C97" s="15"/>
      <c r="D97" s="15"/>
      <c r="E97" s="15"/>
      <c r="F97" s="15"/>
      <c r="G97" s="15"/>
      <c r="H97" s="15"/>
    </row>
    <row r="98" spans="2:8" ht="12.75">
      <c r="B98" s="51"/>
      <c r="C98" s="15"/>
      <c r="D98" s="15"/>
      <c r="E98" s="15"/>
      <c r="F98" s="15"/>
      <c r="G98" s="15"/>
      <c r="H98" s="15"/>
    </row>
    <row r="99" spans="2:8" ht="12.75">
      <c r="B99" s="51"/>
      <c r="C99" s="15"/>
      <c r="D99" s="15"/>
      <c r="E99" s="15"/>
      <c r="F99" s="15"/>
      <c r="G99" s="15"/>
      <c r="H99" s="15"/>
    </row>
    <row r="100" spans="2:8" ht="12.75">
      <c r="B100" s="51"/>
      <c r="C100" s="15"/>
      <c r="D100" s="15"/>
      <c r="E100" s="15"/>
      <c r="F100" s="15"/>
      <c r="G100" s="15"/>
      <c r="H100" s="15"/>
    </row>
    <row r="101" spans="2:8" ht="12.75">
      <c r="B101" s="51"/>
      <c r="C101" s="15"/>
      <c r="D101" s="15"/>
      <c r="E101" s="15"/>
      <c r="F101" s="15"/>
      <c r="G101" s="15"/>
      <c r="H101" s="15"/>
    </row>
    <row r="102" spans="2:8" ht="12.75">
      <c r="B102" s="51"/>
      <c r="C102" s="15"/>
      <c r="D102" s="15"/>
      <c r="E102" s="15"/>
      <c r="F102" s="15"/>
      <c r="G102" s="15"/>
      <c r="H102" s="15"/>
    </row>
    <row r="103" spans="2:8" ht="12.75">
      <c r="B103" s="51"/>
      <c r="C103" s="15"/>
      <c r="D103" s="15"/>
      <c r="E103" s="15"/>
      <c r="F103" s="15"/>
      <c r="G103" s="15"/>
      <c r="H103" s="15"/>
    </row>
    <row r="104" spans="2:8" ht="12.75">
      <c r="B104" s="51"/>
      <c r="C104" s="15"/>
      <c r="D104" s="15"/>
      <c r="E104" s="15"/>
      <c r="F104" s="15"/>
      <c r="G104" s="15"/>
      <c r="H104" s="15"/>
    </row>
    <row r="105" spans="2:8" ht="12.75">
      <c r="B105" s="51"/>
      <c r="C105" s="15"/>
      <c r="D105" s="15"/>
      <c r="E105" s="15"/>
      <c r="F105" s="15"/>
      <c r="G105" s="15"/>
      <c r="H105" s="15"/>
    </row>
    <row r="106" spans="2:8" ht="12.75">
      <c r="B106" s="51"/>
      <c r="C106" s="15"/>
      <c r="D106" s="15"/>
      <c r="E106" s="15"/>
      <c r="F106" s="15"/>
      <c r="G106" s="15"/>
      <c r="H106" s="15"/>
    </row>
    <row r="107" spans="2:8" ht="12.75">
      <c r="B107" s="51"/>
      <c r="C107" s="15"/>
      <c r="D107" s="15"/>
      <c r="E107" s="15"/>
      <c r="F107" s="15"/>
      <c r="G107" s="15"/>
      <c r="H107" s="15"/>
    </row>
    <row r="108" spans="2:8" ht="12.75">
      <c r="B108" s="51"/>
      <c r="C108" s="15"/>
      <c r="D108" s="15"/>
      <c r="E108" s="15"/>
      <c r="F108" s="15"/>
      <c r="G108" s="15"/>
      <c r="H108" s="15"/>
    </row>
    <row r="109" spans="2:8" ht="12.75">
      <c r="B109" s="51"/>
      <c r="C109" s="15"/>
      <c r="D109" s="15"/>
      <c r="E109" s="15"/>
      <c r="F109" s="15"/>
      <c r="G109" s="15"/>
      <c r="H109" s="15"/>
    </row>
    <row r="110" spans="2:8" ht="12.75">
      <c r="B110" s="51"/>
      <c r="C110" s="15"/>
      <c r="D110" s="15"/>
      <c r="E110" s="15"/>
      <c r="F110" s="15"/>
      <c r="G110" s="15"/>
      <c r="H110" s="15"/>
    </row>
    <row r="111" spans="2:8" ht="12.75">
      <c r="B111" s="51"/>
      <c r="C111" s="15"/>
      <c r="D111" s="15"/>
      <c r="E111" s="15"/>
      <c r="F111" s="15"/>
      <c r="G111" s="15"/>
      <c r="H111" s="15"/>
    </row>
    <row r="112" spans="2:8" ht="12.75">
      <c r="B112" s="51"/>
      <c r="C112" s="15"/>
      <c r="D112" s="15"/>
      <c r="E112" s="15"/>
      <c r="F112" s="15"/>
      <c r="G112" s="15"/>
      <c r="H112" s="15"/>
    </row>
    <row r="113" spans="2:8" ht="12.75">
      <c r="B113" s="51"/>
      <c r="C113" s="15"/>
      <c r="D113" s="15"/>
      <c r="E113" s="15"/>
      <c r="F113" s="15"/>
      <c r="G113" s="15"/>
      <c r="H113" s="15"/>
    </row>
    <row r="114" spans="2:8" ht="12.75">
      <c r="B114" s="51"/>
      <c r="C114" s="15"/>
      <c r="D114" s="15"/>
      <c r="E114" s="15"/>
      <c r="F114" s="15"/>
      <c r="G114" s="15"/>
      <c r="H114" s="15"/>
    </row>
    <row r="115" spans="2:8" ht="12.75">
      <c r="B115" s="51"/>
      <c r="C115" s="15"/>
      <c r="D115" s="15"/>
      <c r="E115" s="15"/>
      <c r="F115" s="15"/>
      <c r="G115" s="15"/>
      <c r="H115" s="15"/>
    </row>
    <row r="116" spans="2:8" ht="12.75">
      <c r="B116" s="51"/>
      <c r="C116" s="15"/>
      <c r="D116" s="15"/>
      <c r="E116" s="15"/>
      <c r="F116" s="15"/>
      <c r="G116" s="15"/>
      <c r="H116" s="15"/>
    </row>
    <row r="117" spans="2:8" ht="12.75">
      <c r="B117" s="51"/>
      <c r="C117" s="15"/>
      <c r="D117" s="15"/>
      <c r="E117" s="15"/>
      <c r="F117" s="15"/>
      <c r="G117" s="15"/>
      <c r="H117" s="15"/>
    </row>
    <row r="118" spans="2:8" ht="12.75">
      <c r="B118" s="51"/>
      <c r="C118" s="15"/>
      <c r="D118" s="15"/>
      <c r="E118" s="15"/>
      <c r="F118" s="15"/>
      <c r="G118" s="15"/>
      <c r="H118" s="15"/>
    </row>
    <row r="119" spans="2:8" ht="12.75">
      <c r="B119" s="51"/>
      <c r="C119" s="15"/>
      <c r="D119" s="15"/>
      <c r="E119" s="15"/>
      <c r="F119" s="15"/>
      <c r="G119" s="15"/>
      <c r="H119" s="15"/>
    </row>
    <row r="120" spans="2:8" ht="12.75">
      <c r="B120" s="51"/>
      <c r="C120" s="15"/>
      <c r="D120" s="15"/>
      <c r="E120" s="15"/>
      <c r="F120" s="15"/>
      <c r="G120" s="15"/>
      <c r="H120" s="15"/>
    </row>
    <row r="121" spans="2:8" ht="12.75">
      <c r="B121" s="51"/>
      <c r="C121" s="15"/>
      <c r="D121" s="15"/>
      <c r="E121" s="15"/>
      <c r="F121" s="15"/>
      <c r="G121" s="15"/>
      <c r="H121" s="15"/>
    </row>
    <row r="122" spans="2:8" ht="12.75">
      <c r="B122" s="51"/>
      <c r="C122" s="15"/>
      <c r="D122" s="15"/>
      <c r="E122" s="15"/>
      <c r="F122" s="15"/>
      <c r="G122" s="15"/>
      <c r="H122" s="15"/>
    </row>
    <row r="123" spans="2:8" ht="12.75">
      <c r="B123" s="51"/>
      <c r="C123" s="15"/>
      <c r="D123" s="15"/>
      <c r="E123" s="15"/>
      <c r="F123" s="15"/>
      <c r="G123" s="15"/>
      <c r="H123" s="15"/>
    </row>
    <row r="124" spans="2:8" ht="12.75">
      <c r="B124" s="51"/>
      <c r="C124" s="15"/>
      <c r="D124" s="15"/>
      <c r="E124" s="15"/>
      <c r="F124" s="15"/>
      <c r="G124" s="15"/>
      <c r="H124" s="15"/>
    </row>
    <row r="125" spans="2:8" ht="12.75">
      <c r="B125" s="51"/>
      <c r="C125" s="15"/>
      <c r="D125" s="15"/>
      <c r="E125" s="15"/>
      <c r="F125" s="15"/>
      <c r="G125" s="15"/>
      <c r="H125" s="15"/>
    </row>
    <row r="126" spans="2:8" ht="12.75">
      <c r="B126" s="51"/>
      <c r="C126" s="15"/>
      <c r="D126" s="15"/>
      <c r="E126" s="15"/>
      <c r="F126" s="15"/>
      <c r="G126" s="15"/>
      <c r="H126" s="15"/>
    </row>
    <row r="127" spans="2:8" ht="12.75">
      <c r="B127" s="51"/>
      <c r="C127" s="15"/>
      <c r="D127" s="15"/>
      <c r="E127" s="15"/>
      <c r="F127" s="15"/>
      <c r="G127" s="15"/>
      <c r="H127" s="15"/>
    </row>
    <row r="128" spans="2:8" ht="12.75">
      <c r="B128" s="51"/>
      <c r="C128" s="15"/>
      <c r="D128" s="15"/>
      <c r="E128" s="15"/>
      <c r="F128" s="15"/>
      <c r="G128" s="15"/>
      <c r="H128" s="15"/>
    </row>
    <row r="129" spans="2:8" ht="12.75">
      <c r="B129" s="51"/>
      <c r="C129" s="15"/>
      <c r="D129" s="15"/>
      <c r="E129" s="15"/>
      <c r="F129" s="15"/>
      <c r="G129" s="15"/>
      <c r="H129" s="15"/>
    </row>
    <row r="130" spans="2:8" ht="12.75">
      <c r="B130" s="51"/>
      <c r="C130" s="15"/>
      <c r="D130" s="15"/>
      <c r="E130" s="15"/>
      <c r="F130" s="15"/>
      <c r="G130" s="15"/>
      <c r="H130" s="15"/>
    </row>
    <row r="131" spans="2:8" ht="12.75">
      <c r="B131" s="51"/>
      <c r="C131" s="15"/>
      <c r="D131" s="15"/>
      <c r="E131" s="15"/>
      <c r="F131" s="15"/>
      <c r="G131" s="15"/>
      <c r="H131" s="15"/>
    </row>
    <row r="132" spans="2:8" ht="12.75">
      <c r="B132" s="51"/>
      <c r="C132" s="15"/>
      <c r="D132" s="15"/>
      <c r="E132" s="15"/>
      <c r="F132" s="15"/>
      <c r="G132" s="15"/>
      <c r="H132" s="15"/>
    </row>
    <row r="133" spans="2:8" ht="12.75">
      <c r="B133" s="51"/>
      <c r="C133" s="15"/>
      <c r="D133" s="15"/>
      <c r="E133" s="15"/>
      <c r="F133" s="15"/>
      <c r="G133" s="15"/>
      <c r="H133" s="15"/>
    </row>
    <row r="134" spans="2:8" ht="12.75">
      <c r="B134" s="51"/>
      <c r="C134" s="15"/>
      <c r="D134" s="15"/>
      <c r="E134" s="15"/>
      <c r="F134" s="15"/>
      <c r="G134" s="15"/>
      <c r="H134" s="15"/>
    </row>
    <row r="135" spans="2:8" ht="12.75">
      <c r="B135" s="51"/>
      <c r="C135" s="15"/>
      <c r="D135" s="15"/>
      <c r="E135" s="15"/>
      <c r="F135" s="15"/>
      <c r="G135" s="15"/>
      <c r="H135" s="15"/>
    </row>
    <row r="136" spans="2:8" ht="12.75">
      <c r="B136" s="51"/>
      <c r="C136" s="15"/>
      <c r="D136" s="15"/>
      <c r="E136" s="15"/>
      <c r="F136" s="15"/>
      <c r="G136" s="15"/>
      <c r="H136" s="15"/>
    </row>
    <row r="137" spans="2:8" ht="12.75">
      <c r="B137" s="51"/>
      <c r="C137" s="15"/>
      <c r="D137" s="15"/>
      <c r="E137" s="15"/>
      <c r="F137" s="15"/>
      <c r="G137" s="15"/>
      <c r="H137" s="15"/>
    </row>
    <row r="138" spans="2:8" ht="12.75">
      <c r="B138" s="51"/>
      <c r="C138" s="15"/>
      <c r="D138" s="15"/>
      <c r="E138" s="15"/>
      <c r="F138" s="15"/>
      <c r="G138" s="15"/>
      <c r="H138" s="15"/>
    </row>
    <row r="139" spans="2:8" ht="12.75">
      <c r="B139" s="51"/>
      <c r="C139" s="15"/>
      <c r="D139" s="15"/>
      <c r="E139" s="15"/>
      <c r="F139" s="15"/>
      <c r="G139" s="15"/>
      <c r="H139" s="15"/>
    </row>
    <row r="140" spans="2:8" ht="12.75">
      <c r="B140" s="51"/>
      <c r="C140" s="15"/>
      <c r="D140" s="15"/>
      <c r="E140" s="15"/>
      <c r="F140" s="15"/>
      <c r="G140" s="15"/>
      <c r="H140" s="15"/>
    </row>
    <row r="141" spans="2:8" ht="12.75">
      <c r="B141" s="51"/>
      <c r="C141" s="15"/>
      <c r="D141" s="15"/>
      <c r="E141" s="15"/>
      <c r="F141" s="15"/>
      <c r="G141" s="15"/>
      <c r="H141" s="15"/>
    </row>
    <row r="142" spans="2:8" ht="12.75">
      <c r="B142" s="51"/>
      <c r="C142" s="15"/>
      <c r="D142" s="15"/>
      <c r="E142" s="15"/>
      <c r="F142" s="15"/>
      <c r="G142" s="15"/>
      <c r="H142" s="15"/>
    </row>
    <row r="143" spans="2:8" ht="12.75">
      <c r="B143" s="51"/>
      <c r="C143" s="15"/>
      <c r="D143" s="15"/>
      <c r="E143" s="15"/>
      <c r="F143" s="15"/>
      <c r="G143" s="15"/>
      <c r="H143" s="15"/>
    </row>
    <row r="144" spans="2:8" ht="12.75">
      <c r="B144" s="51"/>
      <c r="C144" s="15"/>
      <c r="D144" s="15"/>
      <c r="E144" s="15"/>
      <c r="F144" s="15"/>
      <c r="G144" s="15"/>
      <c r="H144" s="15"/>
    </row>
    <row r="145" spans="2:8" ht="12.75">
      <c r="B145" s="51"/>
      <c r="C145" s="15"/>
      <c r="D145" s="15"/>
      <c r="E145" s="15"/>
      <c r="F145" s="15"/>
      <c r="G145" s="15"/>
      <c r="H145" s="15"/>
    </row>
    <row r="146" spans="2:8" ht="12.75">
      <c r="B146" s="51"/>
      <c r="C146" s="15"/>
      <c r="D146" s="15"/>
      <c r="E146" s="15"/>
      <c r="F146" s="15"/>
      <c r="G146" s="15"/>
      <c r="H146" s="15"/>
    </row>
    <row r="147" spans="2:8" ht="12.75">
      <c r="B147" s="51"/>
      <c r="C147" s="15"/>
      <c r="D147" s="15"/>
      <c r="E147" s="15"/>
      <c r="F147" s="15"/>
      <c r="G147" s="15"/>
      <c r="H147" s="15"/>
    </row>
    <row r="148" spans="2:8" ht="12.75">
      <c r="B148" s="51"/>
      <c r="C148" s="15"/>
      <c r="D148" s="15"/>
      <c r="E148" s="15"/>
      <c r="F148" s="15"/>
      <c r="G148" s="15"/>
      <c r="H148" s="15"/>
    </row>
    <row r="149" spans="2:8" ht="12.75">
      <c r="B149" s="51"/>
      <c r="C149" s="15"/>
      <c r="D149" s="15"/>
      <c r="E149" s="15"/>
      <c r="F149" s="15"/>
      <c r="G149" s="15"/>
      <c r="H149" s="15"/>
    </row>
    <row r="150" spans="2:8" ht="12.75">
      <c r="B150" s="51"/>
      <c r="C150" s="15"/>
      <c r="D150" s="15"/>
      <c r="E150" s="15"/>
      <c r="F150" s="15"/>
      <c r="G150" s="15"/>
      <c r="H150" s="15"/>
    </row>
    <row r="151" spans="2:8" ht="12.75">
      <c r="B151" s="51"/>
      <c r="C151" s="15"/>
      <c r="D151" s="15"/>
      <c r="E151" s="15"/>
      <c r="F151" s="15"/>
      <c r="G151" s="15"/>
      <c r="H151" s="15"/>
    </row>
    <row r="152" spans="2:8" ht="12.75">
      <c r="B152" s="51"/>
      <c r="C152" s="15"/>
      <c r="D152" s="15"/>
      <c r="E152" s="15"/>
      <c r="F152" s="15"/>
      <c r="G152" s="15"/>
      <c r="H152" s="15"/>
    </row>
    <row r="153" spans="2:8" ht="12.75">
      <c r="B153" s="51"/>
      <c r="C153" s="15"/>
      <c r="D153" s="15"/>
      <c r="E153" s="15"/>
      <c r="F153" s="15"/>
      <c r="G153" s="15"/>
      <c r="H153" s="15"/>
    </row>
    <row r="154" spans="2:8" ht="12.75">
      <c r="B154" s="51"/>
      <c r="C154" s="15"/>
      <c r="D154" s="15"/>
      <c r="E154" s="15"/>
      <c r="F154" s="15"/>
      <c r="G154" s="15"/>
      <c r="H154" s="15"/>
    </row>
    <row r="155" spans="2:8" ht="12.75">
      <c r="B155" s="51"/>
      <c r="C155" s="15"/>
      <c r="D155" s="15"/>
      <c r="E155" s="15"/>
      <c r="F155" s="15"/>
      <c r="G155" s="15"/>
      <c r="H155" s="15"/>
    </row>
    <row r="156" spans="2:8" ht="12.75">
      <c r="B156" s="51"/>
      <c r="C156" s="15"/>
      <c r="D156" s="15"/>
      <c r="E156" s="15"/>
      <c r="F156" s="15"/>
      <c r="G156" s="15"/>
      <c r="H156" s="15"/>
    </row>
    <row r="157" spans="2:8" ht="12.75">
      <c r="B157" s="51"/>
      <c r="C157" s="15"/>
      <c r="D157" s="15"/>
      <c r="E157" s="15"/>
      <c r="F157" s="15"/>
      <c r="G157" s="15"/>
      <c r="H157" s="15"/>
    </row>
    <row r="158" spans="2:8" ht="12.75">
      <c r="B158" s="51"/>
      <c r="C158" s="15"/>
      <c r="D158" s="15"/>
      <c r="E158" s="15"/>
      <c r="F158" s="15"/>
      <c r="G158" s="15"/>
      <c r="H158" s="15"/>
    </row>
    <row r="159" spans="2:8" ht="12.75">
      <c r="B159" s="51"/>
      <c r="C159" s="15"/>
      <c r="D159" s="15"/>
      <c r="E159" s="15"/>
      <c r="F159" s="15"/>
      <c r="G159" s="15"/>
      <c r="H159" s="15"/>
    </row>
    <row r="160" spans="2:8" ht="12.75">
      <c r="B160" s="51"/>
      <c r="C160" s="15"/>
      <c r="D160" s="15"/>
      <c r="E160" s="15"/>
      <c r="F160" s="15"/>
      <c r="G160" s="15"/>
      <c r="H160" s="15"/>
    </row>
    <row r="161" spans="2:8" ht="12.75">
      <c r="B161" s="51"/>
      <c r="C161" s="15"/>
      <c r="D161" s="15"/>
      <c r="E161" s="15"/>
      <c r="F161" s="15"/>
      <c r="G161" s="15"/>
      <c r="H161" s="15"/>
    </row>
    <row r="162" spans="2:8" ht="12.75">
      <c r="B162" s="51"/>
      <c r="C162" s="15"/>
      <c r="D162" s="15"/>
      <c r="E162" s="15"/>
      <c r="F162" s="15"/>
      <c r="G162" s="15"/>
      <c r="H162" s="15"/>
    </row>
    <row r="163" spans="2:8" ht="12.75">
      <c r="B163" s="51"/>
      <c r="C163" s="15"/>
      <c r="D163" s="15"/>
      <c r="E163" s="15"/>
      <c r="F163" s="15"/>
      <c r="G163" s="15"/>
      <c r="H163" s="15"/>
    </row>
    <row r="164" spans="2:8" ht="12.75">
      <c r="B164" s="51"/>
      <c r="C164" s="15"/>
      <c r="D164" s="15"/>
      <c r="E164" s="15"/>
      <c r="F164" s="15"/>
      <c r="G164" s="15"/>
      <c r="H164" s="15"/>
    </row>
    <row r="165" spans="2:8" ht="12.75">
      <c r="B165" s="51"/>
      <c r="C165" s="15"/>
      <c r="D165" s="15"/>
      <c r="E165" s="15"/>
      <c r="F165" s="15"/>
      <c r="G165" s="15"/>
      <c r="H165" s="15"/>
    </row>
    <row r="166" spans="2:8" ht="12.75">
      <c r="B166" s="51"/>
      <c r="C166" s="15"/>
      <c r="D166" s="15"/>
      <c r="E166" s="15"/>
      <c r="F166" s="15"/>
      <c r="G166" s="15"/>
      <c r="H166" s="15"/>
    </row>
    <row r="167" spans="2:8" ht="12.75">
      <c r="B167" s="51"/>
      <c r="C167" s="15"/>
      <c r="D167" s="15"/>
      <c r="E167" s="15"/>
      <c r="F167" s="15"/>
      <c r="G167" s="15"/>
      <c r="H167" s="15"/>
    </row>
    <row r="168" spans="2:8" ht="12.75">
      <c r="B168" s="51"/>
      <c r="C168" s="15"/>
      <c r="D168" s="15"/>
      <c r="E168" s="15"/>
      <c r="F168" s="15"/>
      <c r="G168" s="15"/>
      <c r="H168" s="15"/>
    </row>
    <row r="169" spans="2:8" ht="12.75">
      <c r="B169" s="51"/>
      <c r="C169" s="15"/>
      <c r="D169" s="15"/>
      <c r="E169" s="15"/>
      <c r="F169" s="15"/>
      <c r="G169" s="15"/>
      <c r="H169" s="15"/>
    </row>
    <row r="170" spans="2:8" ht="12.75">
      <c r="B170" s="51"/>
      <c r="C170" s="15"/>
      <c r="D170" s="15"/>
      <c r="E170" s="15"/>
      <c r="F170" s="15"/>
      <c r="G170" s="15"/>
      <c r="H170" s="15"/>
    </row>
    <row r="171" spans="2:8" ht="12.75">
      <c r="B171" s="51"/>
      <c r="C171" s="15"/>
      <c r="D171" s="15"/>
      <c r="E171" s="15"/>
      <c r="F171" s="15"/>
      <c r="G171" s="15"/>
      <c r="H171" s="15"/>
    </row>
    <row r="172" spans="2:8" ht="12.75">
      <c r="B172" s="51"/>
      <c r="C172" s="15"/>
      <c r="D172" s="15"/>
      <c r="E172" s="15"/>
      <c r="F172" s="15"/>
      <c r="G172" s="15"/>
      <c r="H172" s="15"/>
    </row>
    <row r="173" spans="2:8" ht="12.75">
      <c r="B173" s="51"/>
      <c r="C173" s="15"/>
      <c r="D173" s="15"/>
      <c r="E173" s="15"/>
      <c r="F173" s="15"/>
      <c r="G173" s="15"/>
      <c r="H173" s="15"/>
    </row>
    <row r="174" spans="2:8" ht="12.75">
      <c r="B174" s="51"/>
      <c r="C174" s="15"/>
      <c r="D174" s="15"/>
      <c r="E174" s="15"/>
      <c r="F174" s="15"/>
      <c r="G174" s="15"/>
      <c r="H174" s="15"/>
    </row>
    <row r="175" spans="2:8" ht="12.75">
      <c r="B175" s="51"/>
      <c r="C175" s="15"/>
      <c r="D175" s="15"/>
      <c r="E175" s="15"/>
      <c r="F175" s="15"/>
      <c r="G175" s="15"/>
      <c r="H175" s="15"/>
    </row>
    <row r="176" spans="2:8" ht="12.75">
      <c r="B176" s="51"/>
      <c r="C176" s="15"/>
      <c r="D176" s="15"/>
      <c r="E176" s="15"/>
      <c r="F176" s="15"/>
      <c r="G176" s="15"/>
      <c r="H176" s="15"/>
    </row>
    <row r="177" spans="2:8" ht="12.75">
      <c r="B177" s="52"/>
      <c r="C177" s="15"/>
      <c r="D177" s="15"/>
      <c r="E177" s="15"/>
      <c r="F177" s="15"/>
      <c r="G177" s="15"/>
      <c r="H177" s="15"/>
    </row>
    <row r="178" spans="2:8" ht="12.75">
      <c r="B178" s="52"/>
      <c r="C178" s="15"/>
      <c r="D178" s="15"/>
      <c r="E178" s="15"/>
      <c r="F178" s="15"/>
      <c r="G178" s="15"/>
      <c r="H178" s="15"/>
    </row>
    <row r="179" spans="2:8" ht="12.75">
      <c r="B179" s="52"/>
      <c r="C179" s="15"/>
      <c r="D179" s="15"/>
      <c r="E179" s="15"/>
      <c r="F179" s="15"/>
      <c r="G179" s="15"/>
      <c r="H179" s="15"/>
    </row>
    <row r="180" spans="2:8" ht="12.75">
      <c r="B180" s="52"/>
      <c r="C180" s="15"/>
      <c r="D180" s="15"/>
      <c r="E180" s="15"/>
      <c r="F180" s="15"/>
      <c r="G180" s="15"/>
      <c r="H180" s="15"/>
    </row>
    <row r="181" spans="2:8" ht="12.75">
      <c r="B181" s="52"/>
      <c r="C181" s="15"/>
      <c r="D181" s="15"/>
      <c r="E181" s="15"/>
      <c r="F181" s="15"/>
      <c r="G181" s="15"/>
      <c r="H181" s="15"/>
    </row>
    <row r="182" spans="2:8" ht="12.75">
      <c r="B182" s="52"/>
      <c r="C182" s="15"/>
      <c r="D182" s="15"/>
      <c r="E182" s="15"/>
      <c r="F182" s="15"/>
      <c r="G182" s="15"/>
      <c r="H182" s="15"/>
    </row>
    <row r="183" spans="2:8" ht="12.75">
      <c r="B183" s="52"/>
      <c r="C183" s="15"/>
      <c r="D183" s="15"/>
      <c r="E183" s="15"/>
      <c r="F183" s="15"/>
      <c r="G183" s="15"/>
      <c r="H183" s="15"/>
    </row>
    <row r="184" spans="2:8" ht="12.75">
      <c r="B184" s="52"/>
      <c r="C184" s="15"/>
      <c r="D184" s="15"/>
      <c r="E184" s="15"/>
      <c r="F184" s="15"/>
      <c r="G184" s="15"/>
      <c r="H184" s="15"/>
    </row>
    <row r="185" spans="2:8" ht="12.75">
      <c r="B185" s="52"/>
      <c r="C185" s="15"/>
      <c r="D185" s="15"/>
      <c r="E185" s="15"/>
      <c r="F185" s="15"/>
      <c r="G185" s="15"/>
      <c r="H185" s="15"/>
    </row>
    <row r="186" spans="2:8" ht="12.75">
      <c r="B186" s="52"/>
      <c r="C186" s="15"/>
      <c r="D186" s="15"/>
      <c r="E186" s="15"/>
      <c r="F186" s="15"/>
      <c r="G186" s="15"/>
      <c r="H186" s="15"/>
    </row>
    <row r="187" spans="2:8" ht="12.75">
      <c r="B187" s="52"/>
      <c r="C187" s="15"/>
      <c r="D187" s="15"/>
      <c r="E187" s="15"/>
      <c r="F187" s="15"/>
      <c r="G187" s="15"/>
      <c r="H187" s="15"/>
    </row>
    <row r="188" spans="2:8" ht="12.75">
      <c r="B188" s="52"/>
      <c r="C188" s="15"/>
      <c r="D188" s="15"/>
      <c r="E188" s="15"/>
      <c r="F188" s="15"/>
      <c r="G188" s="15"/>
      <c r="H188" s="15"/>
    </row>
    <row r="189" spans="2:8" ht="12.75">
      <c r="B189" s="52"/>
      <c r="C189" s="15"/>
      <c r="D189" s="15"/>
      <c r="E189" s="15"/>
      <c r="F189" s="15"/>
      <c r="G189" s="15"/>
      <c r="H189" s="15"/>
    </row>
    <row r="190" spans="2:8" ht="12.75">
      <c r="B190" s="52"/>
      <c r="C190" s="15"/>
      <c r="D190" s="15"/>
      <c r="E190" s="15"/>
      <c r="F190" s="15"/>
      <c r="G190" s="15"/>
      <c r="H190" s="15"/>
    </row>
    <row r="191" spans="2:8" ht="12.75">
      <c r="B191" s="52"/>
      <c r="C191" s="15"/>
      <c r="D191" s="15"/>
      <c r="E191" s="15"/>
      <c r="F191" s="15"/>
      <c r="G191" s="15"/>
      <c r="H191" s="15"/>
    </row>
    <row r="192" spans="2:8" ht="12.75">
      <c r="B192" s="52"/>
      <c r="C192" s="15"/>
      <c r="D192" s="15"/>
      <c r="E192" s="15"/>
      <c r="F192" s="15"/>
      <c r="G192" s="15"/>
      <c r="H192" s="15"/>
    </row>
    <row r="193" spans="2:8" ht="12.75">
      <c r="B193" s="52"/>
      <c r="C193" s="15"/>
      <c r="D193" s="15"/>
      <c r="E193" s="15"/>
      <c r="F193" s="15"/>
      <c r="G193" s="15"/>
      <c r="H193" s="15"/>
    </row>
    <row r="194" spans="2:8" ht="12.75">
      <c r="B194" s="52"/>
      <c r="C194" s="15"/>
      <c r="D194" s="15"/>
      <c r="E194" s="15"/>
      <c r="F194" s="15"/>
      <c r="G194" s="15"/>
      <c r="H194" s="15"/>
    </row>
    <row r="195" spans="2:8" ht="12.75">
      <c r="B195" s="52"/>
      <c r="C195" s="15"/>
      <c r="D195" s="15"/>
      <c r="E195" s="15"/>
      <c r="F195" s="15"/>
      <c r="G195" s="15"/>
      <c r="H195" s="15"/>
    </row>
    <row r="196" spans="2:8" ht="12.75">
      <c r="B196" s="52"/>
      <c r="C196" s="15"/>
      <c r="D196" s="15"/>
      <c r="E196" s="15"/>
      <c r="F196" s="15"/>
      <c r="G196" s="15"/>
      <c r="H196" s="15"/>
    </row>
    <row r="197" spans="2:8" ht="12.75">
      <c r="B197" s="52"/>
      <c r="C197" s="15"/>
      <c r="D197" s="15"/>
      <c r="E197" s="15"/>
      <c r="F197" s="15"/>
      <c r="G197" s="15"/>
      <c r="H197" s="15"/>
    </row>
    <row r="198" spans="2:8" ht="12.75">
      <c r="B198" s="52"/>
      <c r="C198" s="15"/>
      <c r="D198" s="15"/>
      <c r="E198" s="15"/>
      <c r="F198" s="15"/>
      <c r="G198" s="15"/>
      <c r="H198" s="15"/>
    </row>
    <row r="199" spans="2:8" ht="12.75">
      <c r="B199" s="52"/>
      <c r="C199" s="15"/>
      <c r="D199" s="15"/>
      <c r="E199" s="15"/>
      <c r="F199" s="15"/>
      <c r="G199" s="15"/>
      <c r="H199" s="15"/>
    </row>
    <row r="200" spans="2:8" ht="12.75">
      <c r="B200" s="52"/>
      <c r="C200" s="15"/>
      <c r="D200" s="15"/>
      <c r="E200" s="15"/>
      <c r="F200" s="15"/>
      <c r="G200" s="15"/>
      <c r="H200" s="15"/>
    </row>
    <row r="201" spans="2:8" ht="12.75">
      <c r="B201" s="52"/>
      <c r="C201" s="15"/>
      <c r="D201" s="15"/>
      <c r="E201" s="15"/>
      <c r="F201" s="15"/>
      <c r="G201" s="15"/>
      <c r="H201" s="15"/>
    </row>
    <row r="202" spans="2:8" ht="12.75">
      <c r="B202" s="52"/>
      <c r="C202" s="15"/>
      <c r="D202" s="15"/>
      <c r="E202" s="15"/>
      <c r="F202" s="15"/>
      <c r="G202" s="15"/>
      <c r="H202" s="15"/>
    </row>
    <row r="203" spans="2:8" ht="12.75">
      <c r="B203" s="52"/>
      <c r="C203" s="15"/>
      <c r="D203" s="15"/>
      <c r="E203" s="15"/>
      <c r="F203" s="15"/>
      <c r="G203" s="15"/>
      <c r="H203" s="15"/>
    </row>
    <row r="204" spans="2:8" ht="12.75">
      <c r="B204" s="52"/>
      <c r="C204" s="15"/>
      <c r="D204" s="15"/>
      <c r="E204" s="15"/>
      <c r="F204" s="15"/>
      <c r="G204" s="15"/>
      <c r="H204" s="15"/>
    </row>
    <row r="205" spans="2:8" ht="12.75">
      <c r="B205" s="52"/>
      <c r="C205" s="15"/>
      <c r="D205" s="15"/>
      <c r="E205" s="15"/>
      <c r="F205" s="15"/>
      <c r="G205" s="15"/>
      <c r="H205" s="15"/>
    </row>
    <row r="206" spans="2:8" ht="12.75">
      <c r="B206" s="52"/>
      <c r="C206" s="15"/>
      <c r="D206" s="15"/>
      <c r="E206" s="15"/>
      <c r="F206" s="15"/>
      <c r="G206" s="15"/>
      <c r="H206" s="15"/>
    </row>
    <row r="207" spans="2:8" ht="12.75">
      <c r="B207" s="52"/>
      <c r="C207" s="15"/>
      <c r="D207" s="15"/>
      <c r="E207" s="15"/>
      <c r="F207" s="15"/>
      <c r="G207" s="15"/>
      <c r="H207" s="15"/>
    </row>
    <row r="208" spans="2:8" ht="12.75">
      <c r="B208" s="52"/>
      <c r="C208" s="15"/>
      <c r="D208" s="15"/>
      <c r="E208" s="15"/>
      <c r="F208" s="15"/>
      <c r="G208" s="15"/>
      <c r="H208" s="15"/>
    </row>
    <row r="209" spans="2:8" ht="12.75">
      <c r="B209" s="52"/>
      <c r="C209" s="15"/>
      <c r="D209" s="15"/>
      <c r="E209" s="15"/>
      <c r="F209" s="15"/>
      <c r="G209" s="15"/>
      <c r="H209" s="15"/>
    </row>
    <row r="210" spans="2:8" ht="12.75">
      <c r="B210" s="52"/>
      <c r="C210" s="15"/>
      <c r="D210" s="15"/>
      <c r="E210" s="15"/>
      <c r="F210" s="15"/>
      <c r="G210" s="15"/>
      <c r="H210" s="15"/>
    </row>
    <row r="211" spans="2:8" ht="12.75">
      <c r="B211" s="52"/>
      <c r="C211" s="15"/>
      <c r="D211" s="15"/>
      <c r="E211" s="15"/>
      <c r="F211" s="15"/>
      <c r="G211" s="15"/>
      <c r="H211" s="15"/>
    </row>
    <row r="212" spans="2:8" ht="12.75">
      <c r="B212" s="52"/>
      <c r="C212" s="15"/>
      <c r="D212" s="15"/>
      <c r="E212" s="15"/>
      <c r="F212" s="15"/>
      <c r="G212" s="15"/>
      <c r="H212" s="15"/>
    </row>
    <row r="213" spans="2:8" ht="12.75">
      <c r="B213" s="52"/>
      <c r="C213" s="15"/>
      <c r="D213" s="15"/>
      <c r="E213" s="15"/>
      <c r="F213" s="15"/>
      <c r="G213" s="15"/>
      <c r="H213" s="15"/>
    </row>
    <row r="214" spans="2:8" ht="12.75">
      <c r="B214" s="52"/>
      <c r="C214" s="15"/>
      <c r="D214" s="15"/>
      <c r="E214" s="15"/>
      <c r="F214" s="15"/>
      <c r="G214" s="15"/>
      <c r="H214" s="15"/>
    </row>
    <row r="215" spans="2:8" ht="12.75">
      <c r="B215" s="52"/>
      <c r="C215" s="15"/>
      <c r="D215" s="15"/>
      <c r="E215" s="15"/>
      <c r="F215" s="15"/>
      <c r="G215" s="15"/>
      <c r="H215" s="15"/>
    </row>
    <row r="216" spans="2:8" ht="12.75">
      <c r="B216" s="52"/>
      <c r="C216" s="15"/>
      <c r="D216" s="15"/>
      <c r="E216" s="15"/>
      <c r="F216" s="15"/>
      <c r="G216" s="15"/>
      <c r="H216" s="15"/>
    </row>
    <row r="217" spans="2:8" ht="12.75">
      <c r="B217" s="52"/>
      <c r="C217" s="15"/>
      <c r="D217" s="15"/>
      <c r="E217" s="15"/>
      <c r="F217" s="15"/>
      <c r="G217" s="15"/>
      <c r="H217" s="15"/>
    </row>
    <row r="218" spans="2:8" ht="12.75">
      <c r="B218" s="52"/>
      <c r="C218" s="15"/>
      <c r="D218" s="15"/>
      <c r="E218" s="15"/>
      <c r="F218" s="15"/>
      <c r="G218" s="15"/>
      <c r="H218" s="15"/>
    </row>
    <row r="219" spans="2:8" ht="12.75">
      <c r="B219" s="52"/>
      <c r="C219" s="15"/>
      <c r="D219" s="15"/>
      <c r="E219" s="15"/>
      <c r="F219" s="15"/>
      <c r="G219" s="15"/>
      <c r="H219" s="15"/>
    </row>
    <row r="220" spans="2:8" ht="12.75">
      <c r="B220" s="52"/>
      <c r="C220" s="15"/>
      <c r="D220" s="15"/>
      <c r="E220" s="15"/>
      <c r="F220" s="15"/>
      <c r="G220" s="15"/>
      <c r="H220" s="15"/>
    </row>
    <row r="221" spans="2:8" ht="12.75">
      <c r="B221" s="52"/>
      <c r="C221" s="15"/>
      <c r="D221" s="15"/>
      <c r="E221" s="15"/>
      <c r="F221" s="15"/>
      <c r="G221" s="15"/>
      <c r="H221" s="15"/>
    </row>
    <row r="222" spans="2:8" ht="12.75">
      <c r="B222" s="52"/>
      <c r="C222" s="15"/>
      <c r="D222" s="15"/>
      <c r="E222" s="15"/>
      <c r="F222" s="15"/>
      <c r="G222" s="15"/>
      <c r="H222" s="15"/>
    </row>
    <row r="223" spans="2:8" ht="12.75">
      <c r="B223" s="52"/>
      <c r="C223" s="15"/>
      <c r="D223" s="15"/>
      <c r="E223" s="15"/>
      <c r="F223" s="15"/>
      <c r="G223" s="15"/>
      <c r="H223" s="15"/>
    </row>
    <row r="224" spans="2:8" ht="12.75">
      <c r="B224" s="52"/>
      <c r="C224" s="15"/>
      <c r="D224" s="15"/>
      <c r="E224" s="15"/>
      <c r="F224" s="15"/>
      <c r="G224" s="15"/>
      <c r="H224" s="15"/>
    </row>
    <row r="225" spans="2:8" ht="12.75">
      <c r="B225" s="52"/>
      <c r="C225" s="15"/>
      <c r="D225" s="15"/>
      <c r="E225" s="15"/>
      <c r="F225" s="15"/>
      <c r="G225" s="15"/>
      <c r="H225" s="15"/>
    </row>
    <row r="226" spans="2:8" ht="12.75">
      <c r="B226" s="52"/>
      <c r="C226" s="15"/>
      <c r="D226" s="15"/>
      <c r="E226" s="15"/>
      <c r="F226" s="15"/>
      <c r="G226" s="15"/>
      <c r="H226" s="15"/>
    </row>
    <row r="227" spans="2:8" ht="12.75">
      <c r="B227" s="52"/>
      <c r="C227" s="15"/>
      <c r="D227" s="15"/>
      <c r="E227" s="15"/>
      <c r="F227" s="15"/>
      <c r="G227" s="15"/>
      <c r="H227" s="15"/>
    </row>
    <row r="228" spans="2:8" ht="12.75">
      <c r="B228" s="52"/>
      <c r="C228" s="15"/>
      <c r="D228" s="15"/>
      <c r="E228" s="15"/>
      <c r="F228" s="15"/>
      <c r="G228" s="15"/>
      <c r="H228" s="15"/>
    </row>
    <row r="229" spans="2:8" ht="12.75">
      <c r="B229" s="52"/>
      <c r="C229" s="15"/>
      <c r="D229" s="15"/>
      <c r="E229" s="15"/>
      <c r="F229" s="15"/>
      <c r="G229" s="15"/>
      <c r="H229" s="15"/>
    </row>
    <row r="230" spans="2:8" ht="12.75">
      <c r="B230" s="52"/>
      <c r="C230" s="15"/>
      <c r="D230" s="15"/>
      <c r="E230" s="15"/>
      <c r="F230" s="15"/>
      <c r="G230" s="15"/>
      <c r="H230" s="15"/>
    </row>
    <row r="231" spans="2:8" ht="12.75">
      <c r="B231" s="52"/>
      <c r="C231" s="15"/>
      <c r="D231" s="15"/>
      <c r="E231" s="15"/>
      <c r="F231" s="15"/>
      <c r="G231" s="15"/>
      <c r="H231" s="15"/>
    </row>
    <row r="232" spans="2:8" ht="12.75">
      <c r="B232" s="52"/>
      <c r="C232" s="15"/>
      <c r="D232" s="15"/>
      <c r="E232" s="15"/>
      <c r="F232" s="15"/>
      <c r="G232" s="15"/>
      <c r="H232" s="15"/>
    </row>
    <row r="233" spans="2:8" ht="12.75">
      <c r="B233" s="52"/>
      <c r="C233" s="15"/>
      <c r="D233" s="15"/>
      <c r="E233" s="15"/>
      <c r="F233" s="15"/>
      <c r="G233" s="15"/>
      <c r="H233" s="15"/>
    </row>
    <row r="234" spans="2:8" ht="12.75">
      <c r="B234" s="52"/>
      <c r="C234" s="15"/>
      <c r="D234" s="15"/>
      <c r="E234" s="15"/>
      <c r="F234" s="15"/>
      <c r="G234" s="15"/>
      <c r="H234" s="15"/>
    </row>
    <row r="235" spans="2:8" ht="12.75">
      <c r="B235" s="52"/>
      <c r="C235" s="15"/>
      <c r="D235" s="15"/>
      <c r="E235" s="15"/>
      <c r="F235" s="15"/>
      <c r="G235" s="15"/>
      <c r="H235" s="15"/>
    </row>
    <row r="236" spans="2:8" ht="12.75">
      <c r="B236" s="52"/>
      <c r="C236" s="15"/>
      <c r="D236" s="15"/>
      <c r="E236" s="15"/>
      <c r="F236" s="15"/>
      <c r="G236" s="15"/>
      <c r="H236" s="15"/>
    </row>
    <row r="237" spans="2:8" ht="12.75">
      <c r="B237" s="52"/>
      <c r="C237" s="15"/>
      <c r="D237" s="15"/>
      <c r="E237" s="15"/>
      <c r="F237" s="15"/>
      <c r="G237" s="15"/>
      <c r="H237" s="15"/>
    </row>
    <row r="238" spans="2:8" ht="12.75">
      <c r="B238" s="52"/>
      <c r="C238" s="15"/>
      <c r="D238" s="15"/>
      <c r="E238" s="15"/>
      <c r="F238" s="15"/>
      <c r="G238" s="15"/>
      <c r="H238" s="15"/>
    </row>
    <row r="239" spans="2:8" ht="12.75">
      <c r="B239" s="52"/>
      <c r="C239" s="15"/>
      <c r="D239" s="15"/>
      <c r="E239" s="15"/>
      <c r="F239" s="15"/>
      <c r="G239" s="15"/>
      <c r="H239" s="15"/>
    </row>
    <row r="240" spans="2:8" ht="12.75">
      <c r="B240" s="52"/>
      <c r="C240" s="15"/>
      <c r="D240" s="15"/>
      <c r="E240" s="15"/>
      <c r="F240" s="15"/>
      <c r="G240" s="15"/>
      <c r="H240" s="15"/>
    </row>
    <row r="241" spans="2:8" ht="12.75">
      <c r="B241" s="52"/>
      <c r="C241" s="15"/>
      <c r="D241" s="15"/>
      <c r="E241" s="15"/>
      <c r="F241" s="15"/>
      <c r="G241" s="15"/>
      <c r="H241" s="15"/>
    </row>
    <row r="242" spans="2:8" ht="12.75">
      <c r="B242" s="52"/>
      <c r="C242" s="15"/>
      <c r="D242" s="15"/>
      <c r="E242" s="15"/>
      <c r="F242" s="15"/>
      <c r="G242" s="15"/>
      <c r="H242" s="15"/>
    </row>
    <row r="243" spans="2:8" ht="12.75">
      <c r="B243" s="52"/>
      <c r="C243" s="15"/>
      <c r="D243" s="15"/>
      <c r="E243" s="15"/>
      <c r="F243" s="15"/>
      <c r="G243" s="15"/>
      <c r="H243" s="15"/>
    </row>
    <row r="244" spans="2:8" ht="12.75">
      <c r="B244" s="52"/>
      <c r="C244" s="15"/>
      <c r="D244" s="15"/>
      <c r="E244" s="15"/>
      <c r="F244" s="15"/>
      <c r="G244" s="15"/>
      <c r="H244" s="15"/>
    </row>
    <row r="245" spans="2:8" ht="12.75">
      <c r="B245" s="52"/>
      <c r="C245" s="15"/>
      <c r="D245" s="15"/>
      <c r="E245" s="15"/>
      <c r="F245" s="15"/>
      <c r="G245" s="15"/>
      <c r="H245" s="15"/>
    </row>
    <row r="246" spans="2:8" ht="12.75">
      <c r="B246" s="52"/>
      <c r="C246" s="15"/>
      <c r="D246" s="15"/>
      <c r="E246" s="15"/>
      <c r="F246" s="15"/>
      <c r="G246" s="15"/>
      <c r="H246" s="15"/>
    </row>
    <row r="247" spans="2:8" ht="12.75">
      <c r="B247" s="52"/>
      <c r="C247" s="15"/>
      <c r="D247" s="15"/>
      <c r="E247" s="15"/>
      <c r="F247" s="15"/>
      <c r="G247" s="15"/>
      <c r="H247" s="15"/>
    </row>
    <row r="248" spans="2:8" ht="12.75">
      <c r="B248" s="52"/>
      <c r="C248" s="15"/>
      <c r="D248" s="15"/>
      <c r="E248" s="15"/>
      <c r="F248" s="15"/>
      <c r="G248" s="15"/>
      <c r="H248" s="15"/>
    </row>
    <row r="249" spans="2:8" ht="12.75">
      <c r="B249" s="52"/>
      <c r="C249" s="15"/>
      <c r="D249" s="15"/>
      <c r="E249" s="15"/>
      <c r="F249" s="15"/>
      <c r="G249" s="15"/>
      <c r="H249" s="15"/>
    </row>
    <row r="250" spans="2:8" ht="12.75">
      <c r="B250" s="52"/>
      <c r="C250" s="15"/>
      <c r="D250" s="15"/>
      <c r="E250" s="15"/>
      <c r="F250" s="15"/>
      <c r="G250" s="15"/>
      <c r="H250" s="15"/>
    </row>
    <row r="251" spans="2:8" ht="12.75">
      <c r="B251" s="52"/>
      <c r="C251" s="15"/>
      <c r="D251" s="15"/>
      <c r="E251" s="15"/>
      <c r="F251" s="15"/>
      <c r="G251" s="15"/>
      <c r="H251" s="15"/>
    </row>
    <row r="252" spans="2:8" ht="12.75">
      <c r="B252" s="52"/>
      <c r="C252" s="15"/>
      <c r="D252" s="15"/>
      <c r="E252" s="15"/>
      <c r="F252" s="15"/>
      <c r="G252" s="15"/>
      <c r="H252" s="15"/>
    </row>
    <row r="253" spans="2:8" ht="12.75">
      <c r="B253" s="52"/>
      <c r="C253" s="15"/>
      <c r="D253" s="15"/>
      <c r="E253" s="15"/>
      <c r="F253" s="15"/>
      <c r="G253" s="15"/>
      <c r="H253" s="15"/>
    </row>
    <row r="254" spans="2:8" ht="12.75">
      <c r="B254" s="52"/>
      <c r="C254" s="15"/>
      <c r="D254" s="15"/>
      <c r="E254" s="15"/>
      <c r="F254" s="15"/>
      <c r="G254" s="15"/>
      <c r="H254" s="15"/>
    </row>
    <row r="255" spans="2:8" ht="12.75">
      <c r="B255" s="52"/>
      <c r="C255" s="15"/>
      <c r="D255" s="15"/>
      <c r="E255" s="15"/>
      <c r="F255" s="15"/>
      <c r="G255" s="15"/>
      <c r="H255" s="15"/>
    </row>
    <row r="256" spans="2:8" ht="12.75">
      <c r="B256" s="52"/>
      <c r="C256" s="15"/>
      <c r="D256" s="15"/>
      <c r="E256" s="15"/>
      <c r="F256" s="15"/>
      <c r="G256" s="15"/>
      <c r="H256" s="15"/>
    </row>
    <row r="257" spans="2:8" ht="12.75">
      <c r="B257" s="52"/>
      <c r="C257" s="15"/>
      <c r="D257" s="15"/>
      <c r="E257" s="15"/>
      <c r="F257" s="15"/>
      <c r="G257" s="15"/>
      <c r="H257" s="15"/>
    </row>
    <row r="258" spans="2:8" ht="12.75">
      <c r="B258" s="52"/>
      <c r="C258" s="15"/>
      <c r="D258" s="15"/>
      <c r="E258" s="15"/>
      <c r="F258" s="15"/>
      <c r="G258" s="15"/>
      <c r="H258" s="15"/>
    </row>
    <row r="259" spans="2:8" ht="12.75">
      <c r="B259" s="52"/>
      <c r="C259" s="15"/>
      <c r="D259" s="15"/>
      <c r="E259" s="15"/>
      <c r="F259" s="15"/>
      <c r="G259" s="15"/>
      <c r="H259" s="15"/>
    </row>
    <row r="260" spans="2:8" ht="12.75">
      <c r="B260" s="52"/>
      <c r="C260" s="15"/>
      <c r="D260" s="15"/>
      <c r="E260" s="15"/>
      <c r="F260" s="15"/>
      <c r="G260" s="15"/>
      <c r="H260" s="15"/>
    </row>
    <row r="261" spans="2:8" ht="12.75">
      <c r="B261" s="52"/>
      <c r="C261" s="15"/>
      <c r="D261" s="15"/>
      <c r="E261" s="15"/>
      <c r="F261" s="15"/>
      <c r="G261" s="15"/>
      <c r="H261" s="15"/>
    </row>
    <row r="262" spans="2:8" ht="12.75">
      <c r="B262" s="52"/>
      <c r="C262" s="15"/>
      <c r="D262" s="15"/>
      <c r="E262" s="15"/>
      <c r="F262" s="15"/>
      <c r="G262" s="15"/>
      <c r="H262" s="15"/>
    </row>
    <row r="263" spans="2:8" ht="12.75">
      <c r="B263" s="52"/>
      <c r="C263" s="15"/>
      <c r="D263" s="15"/>
      <c r="E263" s="15"/>
      <c r="F263" s="15"/>
      <c r="G263" s="15"/>
      <c r="H263" s="15"/>
    </row>
    <row r="264" spans="2:8" ht="12.75">
      <c r="B264" s="52"/>
      <c r="C264" s="15"/>
      <c r="D264" s="15"/>
      <c r="E264" s="15"/>
      <c r="F264" s="15"/>
      <c r="G264" s="15"/>
      <c r="H264" s="15"/>
    </row>
    <row r="265" spans="2:8" ht="12.75">
      <c r="B265" s="52"/>
      <c r="C265" s="15"/>
      <c r="D265" s="15"/>
      <c r="E265" s="15"/>
      <c r="F265" s="15"/>
      <c r="G265" s="15"/>
      <c r="H265" s="15"/>
    </row>
    <row r="266" spans="2:8" ht="12.75">
      <c r="B266" s="52"/>
      <c r="C266" s="15"/>
      <c r="D266" s="15"/>
      <c r="E266" s="15"/>
      <c r="F266" s="15"/>
      <c r="G266" s="15"/>
      <c r="H266" s="15"/>
    </row>
    <row r="267" spans="2:8" ht="12.75">
      <c r="B267" s="52"/>
      <c r="C267" s="15"/>
      <c r="D267" s="15"/>
      <c r="E267" s="15"/>
      <c r="F267" s="15"/>
      <c r="G267" s="15"/>
      <c r="H267" s="15"/>
    </row>
    <row r="268" spans="2:8" ht="12.75">
      <c r="B268" s="52"/>
      <c r="C268" s="15"/>
      <c r="D268" s="15"/>
      <c r="E268" s="15"/>
      <c r="F268" s="15"/>
      <c r="G268" s="15"/>
      <c r="H268" s="15"/>
    </row>
    <row r="269" spans="2:8" ht="12.75">
      <c r="B269" s="52"/>
      <c r="C269" s="15"/>
      <c r="D269" s="15"/>
      <c r="E269" s="15"/>
      <c r="F269" s="15"/>
      <c r="G269" s="15"/>
      <c r="H269" s="15"/>
    </row>
    <row r="270" spans="2:8" ht="12.75">
      <c r="B270" s="52"/>
      <c r="C270" s="15"/>
      <c r="D270" s="15"/>
      <c r="E270" s="15"/>
      <c r="F270" s="15"/>
      <c r="G270" s="15"/>
      <c r="H270" s="15"/>
    </row>
    <row r="271" spans="2:8" ht="12.75">
      <c r="B271" s="52"/>
      <c r="C271" s="15"/>
      <c r="D271" s="15"/>
      <c r="E271" s="15"/>
      <c r="F271" s="15"/>
      <c r="G271" s="15"/>
      <c r="H271" s="15"/>
    </row>
    <row r="272" spans="2:8" ht="12.75">
      <c r="B272" s="52"/>
      <c r="C272" s="15"/>
      <c r="D272" s="15"/>
      <c r="E272" s="15"/>
      <c r="F272" s="15"/>
      <c r="G272" s="15"/>
      <c r="H272" s="15"/>
    </row>
    <row r="273" spans="2:8" ht="12.75">
      <c r="B273" s="52"/>
      <c r="C273" s="15"/>
      <c r="D273" s="15"/>
      <c r="E273" s="15"/>
      <c r="F273" s="15"/>
      <c r="G273" s="15"/>
      <c r="H273" s="15"/>
    </row>
    <row r="274" spans="2:8" ht="12.75">
      <c r="B274" s="52"/>
      <c r="C274" s="15"/>
      <c r="D274" s="15"/>
      <c r="E274" s="15"/>
      <c r="F274" s="15"/>
      <c r="G274" s="15"/>
      <c r="H274" s="15"/>
    </row>
    <row r="275" spans="2:8" ht="12.75">
      <c r="B275" s="52"/>
      <c r="C275" s="15"/>
      <c r="D275" s="15"/>
      <c r="E275" s="15"/>
      <c r="F275" s="15"/>
      <c r="G275" s="15"/>
      <c r="H275" s="15"/>
    </row>
    <row r="276" spans="2:8" ht="12.75">
      <c r="B276" s="52"/>
      <c r="C276" s="15"/>
      <c r="D276" s="15"/>
      <c r="E276" s="15"/>
      <c r="F276" s="15"/>
      <c r="G276" s="15"/>
      <c r="H276" s="15"/>
    </row>
    <row r="277" spans="2:8" ht="12.75">
      <c r="B277" s="52"/>
      <c r="C277" s="15"/>
      <c r="D277" s="15"/>
      <c r="E277" s="15"/>
      <c r="F277" s="15"/>
      <c r="G277" s="15"/>
      <c r="H277" s="15"/>
    </row>
    <row r="278" spans="2:8" ht="12.75">
      <c r="B278" s="52"/>
      <c r="C278" s="15"/>
      <c r="D278" s="15"/>
      <c r="E278" s="15"/>
      <c r="F278" s="15"/>
      <c r="G278" s="15"/>
      <c r="H278" s="15"/>
    </row>
    <row r="279" spans="2:8" ht="12.75">
      <c r="B279" s="52"/>
      <c r="C279" s="15"/>
      <c r="D279" s="15"/>
      <c r="E279" s="15"/>
      <c r="F279" s="15"/>
      <c r="G279" s="15"/>
      <c r="H279" s="15"/>
    </row>
    <row r="280" spans="2:8" ht="12.75">
      <c r="B280" s="52"/>
      <c r="C280" s="15"/>
      <c r="D280" s="15"/>
      <c r="E280" s="15"/>
      <c r="F280" s="15"/>
      <c r="G280" s="15"/>
      <c r="H280" s="15"/>
    </row>
    <row r="281" spans="2:8" ht="12.75">
      <c r="B281" s="52"/>
      <c r="C281" s="15"/>
      <c r="D281" s="15"/>
      <c r="E281" s="15"/>
      <c r="F281" s="15"/>
      <c r="G281" s="15"/>
      <c r="H281" s="15"/>
    </row>
    <row r="282" spans="2:8" ht="12.75">
      <c r="B282" s="52"/>
      <c r="C282" s="15"/>
      <c r="D282" s="15"/>
      <c r="E282" s="15"/>
      <c r="F282" s="15"/>
      <c r="G282" s="15"/>
      <c r="H282" s="15"/>
    </row>
    <row r="283" spans="2:8" ht="12.75">
      <c r="B283" s="52"/>
      <c r="C283" s="15"/>
      <c r="D283" s="15"/>
      <c r="E283" s="15"/>
      <c r="F283" s="15"/>
      <c r="G283" s="15"/>
      <c r="H283" s="15"/>
    </row>
    <row r="284" spans="2:8" ht="12.75">
      <c r="B284" s="52"/>
      <c r="C284" s="15"/>
      <c r="D284" s="15"/>
      <c r="E284" s="15"/>
      <c r="F284" s="15"/>
      <c r="G284" s="15"/>
      <c r="H284" s="15"/>
    </row>
    <row r="285" spans="2:8" ht="12.75">
      <c r="B285" s="52"/>
      <c r="C285" s="15"/>
      <c r="D285" s="15"/>
      <c r="E285" s="15"/>
      <c r="F285" s="15"/>
      <c r="G285" s="15"/>
      <c r="H285" s="15"/>
    </row>
    <row r="286" spans="2:8" ht="12.75">
      <c r="B286" s="52"/>
      <c r="C286" s="15"/>
      <c r="D286" s="15"/>
      <c r="E286" s="15"/>
      <c r="F286" s="15"/>
      <c r="G286" s="15"/>
      <c r="H286" s="15"/>
    </row>
    <row r="287" spans="2:8" ht="12.75">
      <c r="B287" s="52"/>
      <c r="C287" s="15"/>
      <c r="D287" s="15"/>
      <c r="E287" s="15"/>
      <c r="F287" s="15"/>
      <c r="G287" s="15"/>
      <c r="H287" s="15"/>
    </row>
    <row r="288" spans="2:8" ht="12.75">
      <c r="B288" s="52"/>
      <c r="C288" s="15"/>
      <c r="D288" s="15"/>
      <c r="E288" s="15"/>
      <c r="F288" s="15"/>
      <c r="G288" s="15"/>
      <c r="H288" s="15"/>
    </row>
    <row r="289" spans="2:8" ht="12.75">
      <c r="B289" s="52"/>
      <c r="C289" s="15"/>
      <c r="D289" s="15"/>
      <c r="E289" s="15"/>
      <c r="F289" s="15"/>
      <c r="G289" s="15"/>
      <c r="H289" s="15"/>
    </row>
    <row r="290" spans="2:8" ht="12.75">
      <c r="B290" s="52"/>
      <c r="C290" s="15"/>
      <c r="D290" s="15"/>
      <c r="E290" s="15"/>
      <c r="F290" s="15"/>
      <c r="G290" s="15"/>
      <c r="H290" s="15"/>
    </row>
    <row r="291" spans="2:8" ht="12.75">
      <c r="B291" s="52"/>
      <c r="C291" s="15"/>
      <c r="D291" s="15"/>
      <c r="E291" s="15"/>
      <c r="F291" s="15"/>
      <c r="G291" s="15"/>
      <c r="H291" s="15"/>
    </row>
    <row r="292" spans="2:8" ht="12.75">
      <c r="B292" s="52"/>
      <c r="C292" s="15"/>
      <c r="D292" s="15"/>
      <c r="E292" s="15"/>
      <c r="F292" s="15"/>
      <c r="G292" s="15"/>
      <c r="H292" s="15"/>
    </row>
    <row r="293" spans="2:8" ht="12.75">
      <c r="B293" s="52"/>
      <c r="C293" s="15"/>
      <c r="D293" s="15"/>
      <c r="E293" s="15"/>
      <c r="F293" s="15"/>
      <c r="G293" s="15"/>
      <c r="H293" s="15"/>
    </row>
    <row r="294" spans="2:8" ht="12.75">
      <c r="B294" s="52"/>
      <c r="C294" s="15"/>
      <c r="D294" s="15"/>
      <c r="E294" s="15"/>
      <c r="F294" s="15"/>
      <c r="G294" s="15"/>
      <c r="H294" s="15"/>
    </row>
    <row r="295" spans="2:8" ht="12.75">
      <c r="B295" s="52"/>
      <c r="C295" s="15"/>
      <c r="D295" s="15"/>
      <c r="E295" s="15"/>
      <c r="F295" s="15"/>
      <c r="G295" s="15"/>
      <c r="H295" s="15"/>
    </row>
    <row r="296" spans="2:8" ht="12.75">
      <c r="B296" s="52"/>
      <c r="C296" s="15"/>
      <c r="D296" s="15"/>
      <c r="E296" s="15"/>
      <c r="F296" s="15"/>
      <c r="G296" s="15"/>
      <c r="H296" s="15"/>
    </row>
    <row r="297" spans="2:8" ht="12.75">
      <c r="B297" s="52"/>
      <c r="C297" s="15"/>
      <c r="D297" s="15"/>
      <c r="E297" s="15"/>
      <c r="F297" s="15"/>
      <c r="G297" s="15"/>
      <c r="H297" s="15"/>
    </row>
    <row r="298" spans="2:8" ht="12.75">
      <c r="B298" s="52"/>
      <c r="C298" s="15"/>
      <c r="D298" s="15"/>
      <c r="E298" s="15"/>
      <c r="F298" s="15"/>
      <c r="G298" s="15"/>
      <c r="H298" s="15"/>
    </row>
    <row r="299" spans="2:8" ht="12.75">
      <c r="B299" s="52"/>
      <c r="C299" s="15"/>
      <c r="D299" s="15"/>
      <c r="E299" s="15"/>
      <c r="F299" s="15"/>
      <c r="G299" s="15"/>
      <c r="H299" s="15"/>
    </row>
    <row r="300" spans="2:8" ht="12.75">
      <c r="B300" s="52"/>
      <c r="C300" s="15"/>
      <c r="D300" s="15"/>
      <c r="E300" s="15"/>
      <c r="F300" s="15"/>
      <c r="G300" s="15"/>
      <c r="H300" s="15"/>
    </row>
    <row r="301" spans="2:8" ht="12.75">
      <c r="B301" s="52"/>
      <c r="C301" s="15"/>
      <c r="D301" s="15"/>
      <c r="E301" s="15"/>
      <c r="F301" s="15"/>
      <c r="G301" s="15"/>
      <c r="H301" s="15"/>
    </row>
  </sheetData>
  <sheetProtection/>
  <mergeCells count="8">
    <mergeCell ref="C38:H38"/>
    <mergeCell ref="C40:H40"/>
    <mergeCell ref="C1:H1"/>
    <mergeCell ref="C2:H2"/>
    <mergeCell ref="C3:H3"/>
    <mergeCell ref="B6:H6"/>
    <mergeCell ref="B7:H7"/>
    <mergeCell ref="B9:H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2.140625" style="0" customWidth="1"/>
    <col min="2" max="2" width="27.7109375" style="0" customWidth="1"/>
    <col min="3" max="3" width="10.57421875" style="0" customWidth="1"/>
    <col min="10" max="10" width="8.421875" style="0" customWidth="1"/>
  </cols>
  <sheetData>
    <row r="1" spans="1:11" ht="13.5" thickBot="1">
      <c r="A1" s="16" t="s">
        <v>62</v>
      </c>
      <c r="B1" s="17" t="s">
        <v>63</v>
      </c>
      <c r="C1" s="17"/>
      <c r="D1" s="17"/>
      <c r="E1" s="17"/>
      <c r="F1" s="17"/>
      <c r="G1" s="17"/>
      <c r="H1" s="17"/>
      <c r="I1" s="17"/>
      <c r="J1" s="17"/>
      <c r="K1" s="18"/>
    </row>
    <row r="2" spans="4:6" ht="12.75">
      <c r="D2" t="s">
        <v>67</v>
      </c>
      <c r="F2">
        <v>2511</v>
      </c>
    </row>
    <row r="3" spans="1:11" ht="12.75">
      <c r="A3" s="21" t="s">
        <v>64</v>
      </c>
      <c r="B3" s="21" t="s">
        <v>65</v>
      </c>
      <c r="C3" s="21" t="s">
        <v>66</v>
      </c>
      <c r="D3" s="21">
        <v>146400</v>
      </c>
      <c r="E3" s="21"/>
      <c r="F3" s="21">
        <v>146400</v>
      </c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4" customFormat="1" ht="12.75">
      <c r="A5" s="22" t="s">
        <v>67</v>
      </c>
      <c r="B5" s="22"/>
      <c r="C5" s="22"/>
      <c r="D5" s="22">
        <f>SUM(D3:D4)</f>
        <v>146400</v>
      </c>
      <c r="E5" s="22"/>
      <c r="F5" s="22">
        <f>SUM(F3)</f>
        <v>146400</v>
      </c>
      <c r="G5" s="22"/>
      <c r="H5" s="22"/>
      <c r="I5" s="22"/>
      <c r="J5" s="22"/>
      <c r="K5" s="22"/>
    </row>
    <row r="7" ht="12.75">
      <c r="B7" s="15"/>
    </row>
    <row r="13" spans="2:10" ht="12.75">
      <c r="B13" t="s">
        <v>68</v>
      </c>
      <c r="F13">
        <v>5211</v>
      </c>
      <c r="G13">
        <v>2511</v>
      </c>
      <c r="H13">
        <v>7137</v>
      </c>
      <c r="I13" s="13">
        <v>5211</v>
      </c>
      <c r="J13">
        <v>52131</v>
      </c>
    </row>
    <row r="14" spans="1:11" ht="12.75">
      <c r="A14" s="21" t="s">
        <v>69</v>
      </c>
      <c r="B14" s="21" t="s">
        <v>70</v>
      </c>
      <c r="C14" s="21" t="s">
        <v>71</v>
      </c>
      <c r="D14" s="21">
        <v>100000</v>
      </c>
      <c r="E14" s="21"/>
      <c r="F14" s="21">
        <v>100000</v>
      </c>
      <c r="G14" s="21"/>
      <c r="H14" s="21"/>
      <c r="I14" s="21"/>
      <c r="J14" s="21"/>
      <c r="K14" s="21"/>
    </row>
    <row r="15" spans="1:11" ht="12.75">
      <c r="A15" s="21" t="s">
        <v>73</v>
      </c>
      <c r="B15" s="21" t="s">
        <v>74</v>
      </c>
      <c r="C15" s="21" t="s">
        <v>72</v>
      </c>
      <c r="D15" s="21">
        <v>38000</v>
      </c>
      <c r="E15" s="21"/>
      <c r="F15" s="21"/>
      <c r="G15" s="21">
        <v>38000</v>
      </c>
      <c r="H15" s="21"/>
      <c r="I15" s="21"/>
      <c r="J15" s="21"/>
      <c r="K15" s="21"/>
    </row>
    <row r="16" spans="1:11" ht="12.75">
      <c r="A16" s="21" t="s">
        <v>73</v>
      </c>
      <c r="B16" s="21" t="s">
        <v>75</v>
      </c>
      <c r="C16" s="21" t="s">
        <v>72</v>
      </c>
      <c r="D16" s="21">
        <v>200</v>
      </c>
      <c r="E16" s="21"/>
      <c r="F16" s="21"/>
      <c r="G16" s="21"/>
      <c r="H16" s="21">
        <v>200</v>
      </c>
      <c r="I16" s="21"/>
      <c r="J16" s="21"/>
      <c r="K16" s="21"/>
    </row>
    <row r="17" spans="1:11" ht="12.75">
      <c r="A17" s="21" t="s">
        <v>76</v>
      </c>
      <c r="B17" s="21" t="s">
        <v>77</v>
      </c>
      <c r="C17" s="21" t="s">
        <v>78</v>
      </c>
      <c r="D17" s="21">
        <v>3600</v>
      </c>
      <c r="E17" s="21"/>
      <c r="F17" s="21"/>
      <c r="G17" s="21"/>
      <c r="H17" s="21"/>
      <c r="I17" s="21">
        <v>3600</v>
      </c>
      <c r="J17" s="21"/>
      <c r="K17" s="21"/>
    </row>
    <row r="18" spans="1:11" ht="12.75">
      <c r="A18" s="21" t="s">
        <v>92</v>
      </c>
      <c r="B18" s="21" t="s">
        <v>130</v>
      </c>
      <c r="C18" s="21" t="s">
        <v>79</v>
      </c>
      <c r="D18" s="21">
        <v>147000</v>
      </c>
      <c r="E18" s="21"/>
      <c r="F18" s="21"/>
      <c r="G18" s="21"/>
      <c r="H18" s="21"/>
      <c r="I18" s="21"/>
      <c r="J18" s="21">
        <v>147000</v>
      </c>
      <c r="K18" s="21"/>
    </row>
    <row r="19" spans="1:11" ht="12.75">
      <c r="A19" s="21" t="s">
        <v>73</v>
      </c>
      <c r="B19" s="21" t="s">
        <v>75</v>
      </c>
      <c r="C19" s="21" t="s">
        <v>79</v>
      </c>
      <c r="D19" s="21">
        <v>234.6</v>
      </c>
      <c r="E19" s="21"/>
      <c r="F19" s="21"/>
      <c r="G19" s="21"/>
      <c r="H19" s="21">
        <v>234.6</v>
      </c>
      <c r="I19" s="21"/>
      <c r="J19" s="21"/>
      <c r="K19" s="21"/>
    </row>
    <row r="20" spans="1:11" s="14" customFormat="1" ht="12.75">
      <c r="A20" s="22" t="s">
        <v>129</v>
      </c>
      <c r="B20" s="22"/>
      <c r="C20" s="22"/>
      <c r="D20" s="22">
        <f>SUM(D14:D19)</f>
        <v>289034.6</v>
      </c>
      <c r="E20" s="22"/>
      <c r="F20" s="22">
        <f>SUM(F14:F19)</f>
        <v>100000</v>
      </c>
      <c r="G20" s="22">
        <f>SUM(G15:G19)</f>
        <v>38000</v>
      </c>
      <c r="H20" s="22">
        <f>SUM(H15:H19)</f>
        <v>434.6</v>
      </c>
      <c r="I20" s="22">
        <f>SUM(I15:I19)</f>
        <v>3600</v>
      </c>
      <c r="J20" s="22">
        <v>147000</v>
      </c>
      <c r="K20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20.57421875" style="0" customWidth="1"/>
    <col min="2" max="2" width="17.7109375" style="0" customWidth="1"/>
    <col min="3" max="3" width="12.28125" style="0" customWidth="1"/>
    <col min="4" max="4" width="12.00390625" style="0" customWidth="1"/>
    <col min="5" max="5" width="5.28125" style="0" customWidth="1"/>
    <col min="7" max="7" width="7.28125" style="0" customWidth="1"/>
    <col min="8" max="8" width="8.28125" style="0" customWidth="1"/>
    <col min="9" max="9" width="7.57421875" style="0" customWidth="1"/>
    <col min="10" max="10" width="7.8515625" style="0" customWidth="1"/>
    <col min="13" max="13" width="7.00390625" style="0" customWidth="1"/>
  </cols>
  <sheetData>
    <row r="1" spans="1:6" ht="12.75">
      <c r="A1" s="24" t="s">
        <v>80</v>
      </c>
      <c r="B1" s="19"/>
      <c r="C1" s="19"/>
      <c r="D1" s="19" t="s">
        <v>67</v>
      </c>
      <c r="E1" s="19"/>
      <c r="F1" s="20">
        <v>25211</v>
      </c>
    </row>
    <row r="2" spans="1:6" ht="12.75">
      <c r="A2" s="21" t="s">
        <v>81</v>
      </c>
      <c r="B2" s="21" t="s">
        <v>65</v>
      </c>
      <c r="C2" s="21" t="s">
        <v>82</v>
      </c>
      <c r="D2" s="21">
        <v>3632800</v>
      </c>
      <c r="E2" s="21"/>
      <c r="F2" s="21">
        <v>3632000</v>
      </c>
    </row>
    <row r="3" spans="1:6" ht="12.75">
      <c r="A3" s="21" t="s">
        <v>81</v>
      </c>
      <c r="B3" s="21" t="s">
        <v>65</v>
      </c>
      <c r="C3" s="21" t="s">
        <v>97</v>
      </c>
      <c r="D3" s="21">
        <v>1700000</v>
      </c>
      <c r="E3" s="21"/>
      <c r="F3" s="21">
        <v>1700000</v>
      </c>
    </row>
    <row r="4" spans="1:6" ht="12.75">
      <c r="A4" s="22" t="s">
        <v>128</v>
      </c>
      <c r="B4" s="22"/>
      <c r="C4" s="22"/>
      <c r="D4" s="22">
        <f>SUM(D2:D3)</f>
        <v>5332800</v>
      </c>
      <c r="E4" s="22"/>
      <c r="F4" s="22">
        <f>SUM(F2:F3)</f>
        <v>5332000</v>
      </c>
    </row>
    <row r="5" spans="1:6" s="28" customFormat="1" ht="12.75">
      <c r="A5" s="27"/>
      <c r="B5" s="27"/>
      <c r="C5" s="27"/>
      <c r="D5" s="27"/>
      <c r="E5" s="27"/>
      <c r="F5" s="27"/>
    </row>
    <row r="6" spans="1:6" s="28" customFormat="1" ht="8.25" customHeight="1">
      <c r="A6" s="27"/>
      <c r="B6" s="27"/>
      <c r="C6" s="27"/>
      <c r="D6" s="27"/>
      <c r="E6" s="27"/>
      <c r="F6" s="27"/>
    </row>
    <row r="9" ht="12.75">
      <c r="A9" t="s">
        <v>68</v>
      </c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1"/>
      <c r="B11" s="21"/>
      <c r="C11" s="21"/>
      <c r="D11" s="21"/>
      <c r="E11" s="21"/>
      <c r="F11" s="21">
        <v>5211</v>
      </c>
      <c r="G11" s="25">
        <v>5212</v>
      </c>
      <c r="H11" s="21">
        <v>7137</v>
      </c>
      <c r="I11" s="21">
        <v>7135</v>
      </c>
      <c r="J11" s="21">
        <v>5271</v>
      </c>
      <c r="K11" s="21">
        <v>5281</v>
      </c>
      <c r="L11" s="25">
        <v>52131</v>
      </c>
      <c r="M11" s="21">
        <v>524</v>
      </c>
    </row>
    <row r="12" spans="1:13" ht="12.75">
      <c r="A12" s="21" t="s">
        <v>73</v>
      </c>
      <c r="B12" s="21" t="s">
        <v>75</v>
      </c>
      <c r="C12" s="21" t="s">
        <v>83</v>
      </c>
      <c r="D12" s="21">
        <f>+H12</f>
        <v>765.4</v>
      </c>
      <c r="E12" s="21"/>
      <c r="F12" s="21"/>
      <c r="G12" s="21"/>
      <c r="H12" s="21">
        <v>765.4</v>
      </c>
      <c r="I12" s="21"/>
      <c r="J12" s="21"/>
      <c r="K12" s="21"/>
      <c r="L12" s="21"/>
      <c r="M12" s="21"/>
    </row>
    <row r="13" spans="1:13" ht="12.75">
      <c r="A13" s="21" t="s">
        <v>85</v>
      </c>
      <c r="B13" s="21" t="s">
        <v>84</v>
      </c>
      <c r="C13" s="21" t="s">
        <v>82</v>
      </c>
      <c r="D13" s="21">
        <v>3000</v>
      </c>
      <c r="E13" s="21"/>
      <c r="F13" s="21"/>
      <c r="G13" s="21"/>
      <c r="H13" s="21">
        <v>3000</v>
      </c>
      <c r="I13" s="21"/>
      <c r="J13" s="21"/>
      <c r="K13" s="21"/>
      <c r="L13" s="21"/>
      <c r="M13" s="21"/>
    </row>
    <row r="14" spans="1:13" ht="12.75">
      <c r="A14" s="21" t="s">
        <v>86</v>
      </c>
      <c r="B14" s="21"/>
      <c r="C14" s="21" t="s">
        <v>83</v>
      </c>
      <c r="D14" s="21">
        <f>+J14</f>
        <v>2819395</v>
      </c>
      <c r="E14" s="21"/>
      <c r="F14" s="21"/>
      <c r="G14" s="21"/>
      <c r="H14" s="21"/>
      <c r="I14" s="21"/>
      <c r="J14" s="21">
        <f>141684+18255+79808+74909+45719+126526+45007+57942+45892+45007+115056+45007+35505+22503+27168+45007+111874+4232+164877+45007+60025+45007+75755+67687+67687+22502+45007+113058+45007+97388+45007+69380+45007+45188+42323+52567+45007+45007+52577+45007+42323+45007+87551+56347+22503+25240+22503+94743</f>
        <v>2819395</v>
      </c>
      <c r="K14" s="21"/>
      <c r="L14" s="21"/>
      <c r="M14" s="21"/>
    </row>
    <row r="15" spans="1:13" ht="12.75">
      <c r="A15" s="21" t="s">
        <v>88</v>
      </c>
      <c r="B15" s="21" t="s">
        <v>87</v>
      </c>
      <c r="C15" s="21" t="s">
        <v>83</v>
      </c>
      <c r="D15" s="21">
        <v>24000</v>
      </c>
      <c r="E15" s="21"/>
      <c r="F15" s="21"/>
      <c r="G15" s="21"/>
      <c r="H15" s="21"/>
      <c r="I15" s="21"/>
      <c r="J15" s="21"/>
      <c r="K15" s="21">
        <v>24000</v>
      </c>
      <c r="L15" s="21"/>
      <c r="M15" s="21"/>
    </row>
    <row r="16" spans="1:13" ht="12.75">
      <c r="A16" s="21" t="s">
        <v>73</v>
      </c>
      <c r="B16" s="21" t="s">
        <v>87</v>
      </c>
      <c r="C16" s="21" t="s">
        <v>83</v>
      </c>
      <c r="D16" s="21">
        <v>146400</v>
      </c>
      <c r="E16" s="21"/>
      <c r="F16" s="21"/>
      <c r="G16" s="21"/>
      <c r="H16" s="21"/>
      <c r="I16" s="21"/>
      <c r="J16" s="21"/>
      <c r="K16" s="21">
        <v>146400</v>
      </c>
      <c r="L16" s="21"/>
      <c r="M16" s="21"/>
    </row>
    <row r="17" spans="1:13" ht="12.75">
      <c r="A17" s="21" t="s">
        <v>89</v>
      </c>
      <c r="B17" s="21" t="s">
        <v>90</v>
      </c>
      <c r="C17" s="21" t="s">
        <v>83</v>
      </c>
      <c r="D17" s="21">
        <v>151476</v>
      </c>
      <c r="E17" s="21"/>
      <c r="F17" s="21"/>
      <c r="G17" s="21">
        <v>151476</v>
      </c>
      <c r="H17" s="21"/>
      <c r="I17" s="21"/>
      <c r="J17" s="21"/>
      <c r="K17" s="21"/>
      <c r="L17" s="21"/>
      <c r="M17" s="21"/>
    </row>
    <row r="18" spans="1:13" ht="12.75">
      <c r="A18" s="21" t="s">
        <v>92</v>
      </c>
      <c r="B18" s="21" t="s">
        <v>91</v>
      </c>
      <c r="C18" s="21" t="s">
        <v>83</v>
      </c>
      <c r="D18" s="21">
        <v>160000</v>
      </c>
      <c r="E18" s="21"/>
      <c r="F18" s="21"/>
      <c r="G18" s="21"/>
      <c r="H18" s="21"/>
      <c r="I18" s="21"/>
      <c r="J18" s="21"/>
      <c r="K18" s="21"/>
      <c r="L18" s="21">
        <v>160000</v>
      </c>
      <c r="M18" s="21"/>
    </row>
    <row r="19" spans="1:13" ht="12.75">
      <c r="A19" s="21" t="s">
        <v>93</v>
      </c>
      <c r="B19" s="21" t="s">
        <v>94</v>
      </c>
      <c r="C19" s="21" t="s">
        <v>83</v>
      </c>
      <c r="D19" s="21">
        <v>50000</v>
      </c>
      <c r="E19" s="21"/>
      <c r="F19" s="21">
        <v>50000</v>
      </c>
      <c r="G19" s="21"/>
      <c r="H19" s="21"/>
      <c r="I19" s="21"/>
      <c r="J19" s="21"/>
      <c r="K19" s="21"/>
      <c r="L19" s="21"/>
      <c r="M19" s="21"/>
    </row>
    <row r="20" spans="1:13" ht="12.75">
      <c r="A20" s="21" t="s">
        <v>76</v>
      </c>
      <c r="B20" s="21" t="s">
        <v>95</v>
      </c>
      <c r="C20" s="21" t="s">
        <v>83</v>
      </c>
      <c r="D20" s="21">
        <v>3600</v>
      </c>
      <c r="E20" s="21"/>
      <c r="F20" s="25">
        <v>3600</v>
      </c>
      <c r="G20" s="21"/>
      <c r="H20" s="21"/>
      <c r="I20" s="21"/>
      <c r="J20" s="21"/>
      <c r="K20" s="21"/>
      <c r="L20" s="21"/>
      <c r="M20" s="21"/>
    </row>
    <row r="21" spans="1:13" ht="12.75">
      <c r="A21" s="21" t="s">
        <v>98</v>
      </c>
      <c r="B21" s="21" t="s">
        <v>96</v>
      </c>
      <c r="C21" s="21" t="s">
        <v>101</v>
      </c>
      <c r="D21" s="21">
        <v>57000</v>
      </c>
      <c r="E21" s="21"/>
      <c r="F21" s="21"/>
      <c r="G21" s="21"/>
      <c r="H21" s="21"/>
      <c r="I21" s="21"/>
      <c r="J21" s="21"/>
      <c r="K21" s="21"/>
      <c r="L21" s="21"/>
      <c r="M21" s="21">
        <v>57000</v>
      </c>
    </row>
    <row r="22" spans="1:13" ht="12.75">
      <c r="A22" s="21" t="s">
        <v>98</v>
      </c>
      <c r="B22" s="21" t="s">
        <v>96</v>
      </c>
      <c r="C22" s="21" t="s">
        <v>101</v>
      </c>
      <c r="D22" s="21">
        <v>57000</v>
      </c>
      <c r="E22" s="21"/>
      <c r="F22" s="21"/>
      <c r="G22" s="21"/>
      <c r="H22" s="21"/>
      <c r="I22" s="21"/>
      <c r="J22" s="21"/>
      <c r="K22" s="21"/>
      <c r="L22" s="21"/>
      <c r="M22" s="21">
        <v>57000</v>
      </c>
    </row>
    <row r="23" spans="1:13" ht="12.75">
      <c r="A23" s="21" t="s">
        <v>86</v>
      </c>
      <c r="B23" s="21" t="s">
        <v>99</v>
      </c>
      <c r="C23" s="21" t="s">
        <v>100</v>
      </c>
      <c r="D23" s="21">
        <f>+J23</f>
        <v>547424</v>
      </c>
      <c r="E23" s="21"/>
      <c r="F23" s="21"/>
      <c r="G23" s="21"/>
      <c r="H23" s="21"/>
      <c r="I23" s="21"/>
      <c r="J23" s="21">
        <f>47341+10000+5000+10000+10000+9288+10000+10000+10000+5000+10000+10000+10000+10000+5000+5000+10000+10000+10000+10000+10000+10000+10000+10000+10000+10000+5000+10000+10000+10000+10000+10000+10000+10000+10000+10000+10000+10000+10000+10000+10000+10000+10000+10000+5000+70795+5000+5000+10000</f>
        <v>547424</v>
      </c>
      <c r="K23" s="21"/>
      <c r="L23" s="21"/>
      <c r="M23" s="21"/>
    </row>
    <row r="24" spans="1:13" ht="12.75">
      <c r="A24" s="21" t="s">
        <v>85</v>
      </c>
      <c r="B24" s="21" t="s">
        <v>75</v>
      </c>
      <c r="C24" s="21" t="s">
        <v>100</v>
      </c>
      <c r="D24" s="21">
        <v>3000</v>
      </c>
      <c r="E24" s="21"/>
      <c r="F24" s="21"/>
      <c r="G24" s="21"/>
      <c r="H24" s="21">
        <v>3000</v>
      </c>
      <c r="I24" s="21"/>
      <c r="J24" s="21"/>
      <c r="K24" s="21"/>
      <c r="L24" s="21"/>
      <c r="M24" s="21"/>
    </row>
    <row r="25" spans="1:13" s="14" customFormat="1" ht="12.75">
      <c r="A25" s="22" t="s">
        <v>128</v>
      </c>
      <c r="B25" s="22"/>
      <c r="C25" s="22"/>
      <c r="D25" s="22">
        <f>SUM(D12:D24)</f>
        <v>4023060.4</v>
      </c>
      <c r="E25" s="22"/>
      <c r="F25" s="22">
        <f>SUM(F19:F24)</f>
        <v>53600</v>
      </c>
      <c r="G25" s="22">
        <f>SUM(G17:G24)</f>
        <v>151476</v>
      </c>
      <c r="H25" s="22">
        <f>SUM(H12:H24)</f>
        <v>6765.4</v>
      </c>
      <c r="I25" s="22"/>
      <c r="J25" s="22">
        <f>SUM(J14:J23)</f>
        <v>3366819</v>
      </c>
      <c r="K25" s="22">
        <f>SUM(K15:K16)</f>
        <v>170400</v>
      </c>
      <c r="L25" s="22">
        <f>SUM(L18)</f>
        <v>160000</v>
      </c>
      <c r="M25" s="22">
        <f>SUM(M21:M23)</f>
        <v>114000</v>
      </c>
    </row>
    <row r="27" ht="13.5" thickBot="1"/>
    <row r="28" spans="1:7" ht="13.5" thickBot="1">
      <c r="A28" s="23" t="s">
        <v>106</v>
      </c>
      <c r="B28" s="17" t="s">
        <v>102</v>
      </c>
      <c r="C28" s="17" t="s">
        <v>110</v>
      </c>
      <c r="D28" s="17" t="s">
        <v>109</v>
      </c>
      <c r="E28" s="17"/>
      <c r="F28" s="26">
        <v>541</v>
      </c>
      <c r="G28" s="18">
        <v>7137</v>
      </c>
    </row>
    <row r="30" spans="1:6" ht="12.75">
      <c r="A30" t="s">
        <v>104</v>
      </c>
      <c r="B30" t="s">
        <v>103</v>
      </c>
      <c r="C30" t="s">
        <v>105</v>
      </c>
      <c r="D30">
        <v>3632800</v>
      </c>
      <c r="F30">
        <v>3632800</v>
      </c>
    </row>
    <row r="31" spans="1:6" ht="12.75">
      <c r="A31" t="s">
        <v>104</v>
      </c>
      <c r="B31" t="s">
        <v>107</v>
      </c>
      <c r="C31" t="s">
        <v>105</v>
      </c>
      <c r="D31">
        <v>456400</v>
      </c>
      <c r="F31">
        <f>+D31</f>
        <v>456400</v>
      </c>
    </row>
    <row r="32" spans="1:6" ht="12.75">
      <c r="A32" t="s">
        <v>104</v>
      </c>
      <c r="B32" t="s">
        <v>108</v>
      </c>
      <c r="C32" t="s">
        <v>105</v>
      </c>
      <c r="D32">
        <v>543900</v>
      </c>
      <c r="F32">
        <v>543900</v>
      </c>
    </row>
    <row r="33" spans="1:6" ht="12.75">
      <c r="A33" t="s">
        <v>104</v>
      </c>
      <c r="B33" t="s">
        <v>111</v>
      </c>
      <c r="C33" t="s">
        <v>105</v>
      </c>
      <c r="D33">
        <v>1602600</v>
      </c>
      <c r="F33">
        <v>1602600</v>
      </c>
    </row>
    <row r="34" spans="1:7" ht="12.75">
      <c r="A34" t="s">
        <v>81</v>
      </c>
      <c r="B34" t="s">
        <v>127</v>
      </c>
      <c r="C34" t="s">
        <v>100</v>
      </c>
      <c r="D34">
        <v>1520.3</v>
      </c>
      <c r="G34">
        <v>1520.3</v>
      </c>
    </row>
    <row r="35" spans="2:4" ht="12.75">
      <c r="B35" t="s">
        <v>317</v>
      </c>
      <c r="D35">
        <v>856800</v>
      </c>
    </row>
    <row r="36" spans="1:7" ht="12.75">
      <c r="A36" s="14" t="s">
        <v>67</v>
      </c>
      <c r="B36" s="14"/>
      <c r="C36" s="14"/>
      <c r="D36" s="14">
        <f>SUM(D30:D35)</f>
        <v>7094020.3</v>
      </c>
      <c r="E36" s="14"/>
      <c r="F36" s="14">
        <f>SUM(F30:F34)</f>
        <v>6235700</v>
      </c>
      <c r="G36" s="14">
        <f>SUM(G34)</f>
        <v>1520.3</v>
      </c>
    </row>
    <row r="40" ht="18.75" customHeight="1">
      <c r="B40" t="s">
        <v>126</v>
      </c>
    </row>
    <row r="41" spans="6:10" ht="13.5" thickBot="1">
      <c r="F41" t="s">
        <v>114</v>
      </c>
      <c r="G41" t="s">
        <v>115</v>
      </c>
      <c r="H41" t="s">
        <v>121</v>
      </c>
      <c r="I41" t="s">
        <v>122</v>
      </c>
      <c r="J41" t="s">
        <v>125</v>
      </c>
    </row>
    <row r="42" spans="1:10" s="17" customFormat="1" ht="13.5" thickBot="1">
      <c r="A42" s="23" t="s">
        <v>106</v>
      </c>
      <c r="F42" s="17">
        <v>25211</v>
      </c>
      <c r="G42" s="17">
        <v>524</v>
      </c>
      <c r="H42" s="17">
        <v>524</v>
      </c>
      <c r="I42" s="17">
        <v>524</v>
      </c>
      <c r="J42" s="17">
        <v>524</v>
      </c>
    </row>
    <row r="43" spans="1:6" ht="12.75">
      <c r="A43" t="s">
        <v>85</v>
      </c>
      <c r="B43" t="s">
        <v>112</v>
      </c>
      <c r="C43" t="s">
        <v>113</v>
      </c>
      <c r="D43">
        <v>3632800</v>
      </c>
      <c r="F43">
        <v>3632800</v>
      </c>
    </row>
    <row r="44" spans="1:7" ht="12.75">
      <c r="A44" t="s">
        <v>117</v>
      </c>
      <c r="B44" t="s">
        <v>116</v>
      </c>
      <c r="C44" t="s">
        <v>97</v>
      </c>
      <c r="D44">
        <v>6500</v>
      </c>
      <c r="G44">
        <v>6500</v>
      </c>
    </row>
    <row r="45" spans="1:8" ht="12.75">
      <c r="A45" t="s">
        <v>117</v>
      </c>
      <c r="B45" t="s">
        <v>118</v>
      </c>
      <c r="C45" t="s">
        <v>97</v>
      </c>
      <c r="D45">
        <v>19000</v>
      </c>
      <c r="H45">
        <v>19000</v>
      </c>
    </row>
    <row r="46" spans="1:9" ht="12.75">
      <c r="A46" t="s">
        <v>119</v>
      </c>
      <c r="B46" t="s">
        <v>120</v>
      </c>
      <c r="C46" t="s">
        <v>97</v>
      </c>
      <c r="D46">
        <v>46500</v>
      </c>
      <c r="I46">
        <v>46500</v>
      </c>
    </row>
    <row r="47" spans="1:10" ht="12.75">
      <c r="A47" t="s">
        <v>123</v>
      </c>
      <c r="B47" t="s">
        <v>124</v>
      </c>
      <c r="C47" t="s">
        <v>97</v>
      </c>
      <c r="D47">
        <v>1654000</v>
      </c>
      <c r="J47">
        <v>1654000</v>
      </c>
    </row>
    <row r="48" spans="1:6" ht="12.75">
      <c r="A48" t="s">
        <v>85</v>
      </c>
      <c r="B48" t="s">
        <v>112</v>
      </c>
      <c r="C48" t="s">
        <v>97</v>
      </c>
      <c r="D48">
        <v>1700000</v>
      </c>
      <c r="F48">
        <v>1700000</v>
      </c>
    </row>
    <row r="50" spans="1:10" ht="12.75">
      <c r="A50" s="14" t="s">
        <v>67</v>
      </c>
      <c r="B50" s="14"/>
      <c r="C50" s="14"/>
      <c r="D50" s="14">
        <f>SUM(D43:D48)</f>
        <v>7058800</v>
      </c>
      <c r="E50" s="14"/>
      <c r="F50" s="14">
        <f>SUM(F43:F48)</f>
        <v>5332800</v>
      </c>
      <c r="G50" s="14">
        <f>SUM(G44:G48)</f>
        <v>6500</v>
      </c>
      <c r="H50" s="14">
        <f>SUM(H45)</f>
        <v>19000</v>
      </c>
      <c r="I50" s="14">
        <f>SUM(I46)</f>
        <v>46500</v>
      </c>
      <c r="J50" s="14">
        <f>SUM(J47)</f>
        <v>1654000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3">
      <selection activeCell="B34" sqref="B34"/>
    </sheetView>
  </sheetViews>
  <sheetFormatPr defaultColWidth="9.140625" defaultRowHeight="12.75"/>
  <cols>
    <col min="1" max="1" width="23.57421875" style="0" customWidth="1"/>
    <col min="2" max="2" width="19.421875" style="0" customWidth="1"/>
    <col min="3" max="3" width="13.57421875" style="0" customWidth="1"/>
    <col min="4" max="4" width="12.140625" style="0" customWidth="1"/>
  </cols>
  <sheetData>
    <row r="1" ht="13.5" thickBot="1">
      <c r="A1" t="s">
        <v>161</v>
      </c>
    </row>
    <row r="2" spans="1:7" ht="12.75">
      <c r="A2" s="24" t="s">
        <v>80</v>
      </c>
      <c r="B2" s="19"/>
      <c r="C2" s="19"/>
      <c r="D2" s="19" t="s">
        <v>67</v>
      </c>
      <c r="E2" s="19"/>
      <c r="F2" s="19">
        <v>541</v>
      </c>
      <c r="G2" s="20">
        <v>25212</v>
      </c>
    </row>
    <row r="3" spans="1:7" ht="12.75">
      <c r="A3" s="21" t="s">
        <v>133</v>
      </c>
      <c r="B3" s="21" t="s">
        <v>134</v>
      </c>
      <c r="C3" s="21" t="s">
        <v>132</v>
      </c>
      <c r="D3" s="21">
        <v>12060</v>
      </c>
      <c r="E3" s="21"/>
      <c r="F3" s="29">
        <v>12060</v>
      </c>
      <c r="G3" s="21"/>
    </row>
    <row r="4" spans="1:7" ht="12.75">
      <c r="A4" s="21" t="s">
        <v>81</v>
      </c>
      <c r="B4" s="21" t="s">
        <v>65</v>
      </c>
      <c r="C4" s="21" t="s">
        <v>137</v>
      </c>
      <c r="D4" s="21">
        <v>2913000</v>
      </c>
      <c r="E4" s="21"/>
      <c r="F4" s="21"/>
      <c r="G4" s="21">
        <v>2913000</v>
      </c>
    </row>
    <row r="5" spans="1:7" ht="12.75">
      <c r="A5" s="21"/>
      <c r="B5" s="21"/>
      <c r="C5" s="21"/>
      <c r="D5" s="21"/>
      <c r="E5" s="21"/>
      <c r="F5" s="21"/>
      <c r="G5" s="21"/>
    </row>
    <row r="6" spans="1:7" ht="12.75">
      <c r="A6" s="22" t="s">
        <v>128</v>
      </c>
      <c r="B6" s="22"/>
      <c r="C6" s="22"/>
      <c r="D6" s="22">
        <f>SUM(D3:D5)</f>
        <v>2925060</v>
      </c>
      <c r="E6" s="22"/>
      <c r="F6" s="22">
        <f>SUM(F3:F3)</f>
        <v>12060</v>
      </c>
      <c r="G6" s="22">
        <f>SUM(G4:G5)</f>
        <v>2913000</v>
      </c>
    </row>
    <row r="7" spans="1:7" ht="12.75">
      <c r="A7" s="21"/>
      <c r="B7" s="21"/>
      <c r="C7" s="21"/>
      <c r="D7" s="21"/>
      <c r="E7" s="21"/>
      <c r="F7" s="21"/>
      <c r="G7" s="21"/>
    </row>
    <row r="14" ht="12.75">
      <c r="A14" t="s">
        <v>126</v>
      </c>
    </row>
    <row r="15" spans="6:7" ht="12.75">
      <c r="F15" t="s">
        <v>122</v>
      </c>
      <c r="G15" t="s">
        <v>140</v>
      </c>
    </row>
    <row r="16" spans="5:11" ht="12.75">
      <c r="E16">
        <v>5271</v>
      </c>
      <c r="F16">
        <v>525</v>
      </c>
      <c r="G16">
        <v>524</v>
      </c>
      <c r="H16">
        <v>5211</v>
      </c>
      <c r="I16">
        <v>5212</v>
      </c>
      <c r="J16">
        <v>52131</v>
      </c>
      <c r="K16">
        <v>7137</v>
      </c>
    </row>
    <row r="17" spans="1:11" ht="12.75">
      <c r="A17" s="21" t="s">
        <v>93</v>
      </c>
      <c r="B17" s="21" t="s">
        <v>131</v>
      </c>
      <c r="C17" s="21" t="s">
        <v>135</v>
      </c>
      <c r="D17" s="21">
        <v>169650</v>
      </c>
      <c r="E17" s="21"/>
      <c r="F17" s="21"/>
      <c r="G17" s="21"/>
      <c r="H17" s="21">
        <v>169650</v>
      </c>
      <c r="I17" s="21"/>
      <c r="J17" s="21"/>
      <c r="K17" s="21"/>
    </row>
    <row r="18" spans="1:11" ht="12.75">
      <c r="A18" s="21" t="s">
        <v>86</v>
      </c>
      <c r="B18" s="21"/>
      <c r="C18" s="21" t="s">
        <v>136</v>
      </c>
      <c r="D18" s="21">
        <f>+E18</f>
        <v>3224835</v>
      </c>
      <c r="E18" s="21">
        <f>136526+151684+23255+89808+84909+55007+55007+67942+31643+112626+125056+55007+50055+27503+26954+55007+121874+46509+22874+55007+70025+55007+80060+77687+77687+27502+55007+123058+55007+2620+55007+79380+112626+55188+52323+62567+55007+55007+62577+113003+46509+55007+97555+66347+27503+27503+104743+15120+63950</f>
        <v>3224835</v>
      </c>
      <c r="F18" s="21"/>
      <c r="G18" s="21"/>
      <c r="H18" s="21"/>
      <c r="I18" s="21"/>
      <c r="J18" s="21"/>
      <c r="K18" s="21"/>
    </row>
    <row r="19" spans="1:11" ht="12.75">
      <c r="A19" s="21" t="s">
        <v>138</v>
      </c>
      <c r="B19" s="21"/>
      <c r="C19" s="21" t="s">
        <v>139</v>
      </c>
      <c r="D19" s="21">
        <v>17321</v>
      </c>
      <c r="E19" s="21"/>
      <c r="F19" s="21">
        <v>17321</v>
      </c>
      <c r="G19" s="21"/>
      <c r="H19" s="21"/>
      <c r="I19" s="21"/>
      <c r="J19" s="21"/>
      <c r="K19" s="21"/>
    </row>
    <row r="20" spans="1:11" ht="12.75">
      <c r="A20" s="21" t="s">
        <v>142</v>
      </c>
      <c r="B20" s="21"/>
      <c r="C20" s="21" t="s">
        <v>141</v>
      </c>
      <c r="D20" s="21">
        <v>401000</v>
      </c>
      <c r="E20" s="21"/>
      <c r="F20" s="21"/>
      <c r="G20" s="21">
        <v>401000</v>
      </c>
      <c r="H20" s="21"/>
      <c r="I20" s="21"/>
      <c r="J20" s="21"/>
      <c r="K20" s="21"/>
    </row>
    <row r="21" spans="1:11" ht="12.75">
      <c r="A21" s="21" t="s">
        <v>143</v>
      </c>
      <c r="B21" s="21" t="s">
        <v>144</v>
      </c>
      <c r="C21" s="21" t="s">
        <v>141</v>
      </c>
      <c r="D21" s="21">
        <v>104800</v>
      </c>
      <c r="E21" s="21"/>
      <c r="F21" s="21"/>
      <c r="G21" s="21"/>
      <c r="H21" s="21">
        <v>104800</v>
      </c>
      <c r="I21" s="21"/>
      <c r="J21" s="21"/>
      <c r="K21" s="21"/>
    </row>
    <row r="22" spans="1:11" ht="12.75">
      <c r="A22" s="21" t="s">
        <v>145</v>
      </c>
      <c r="B22" s="21" t="s">
        <v>146</v>
      </c>
      <c r="C22" s="21" t="s">
        <v>147</v>
      </c>
      <c r="D22" s="21">
        <v>10000</v>
      </c>
      <c r="E22" s="21"/>
      <c r="F22" s="21"/>
      <c r="G22" s="21"/>
      <c r="H22" s="21">
        <v>10000</v>
      </c>
      <c r="I22" s="21"/>
      <c r="J22" s="21"/>
      <c r="K22" s="21"/>
    </row>
    <row r="23" spans="1:11" ht="12.75">
      <c r="A23" s="21" t="s">
        <v>148</v>
      </c>
      <c r="B23" s="21" t="s">
        <v>149</v>
      </c>
      <c r="C23" s="21" t="s">
        <v>147</v>
      </c>
      <c r="D23" s="21">
        <v>27100</v>
      </c>
      <c r="E23" s="21"/>
      <c r="F23" s="21"/>
      <c r="G23" s="21"/>
      <c r="H23" s="21">
        <v>27100</v>
      </c>
      <c r="I23" s="21"/>
      <c r="J23" s="21"/>
      <c r="K23" s="21"/>
    </row>
    <row r="24" spans="1:11" ht="12.75">
      <c r="A24" s="21" t="s">
        <v>150</v>
      </c>
      <c r="B24" s="21" t="s">
        <v>151</v>
      </c>
      <c r="C24" s="21" t="s">
        <v>147</v>
      </c>
      <c r="D24" s="21">
        <v>30000</v>
      </c>
      <c r="E24" s="21"/>
      <c r="F24" s="21"/>
      <c r="G24" s="21"/>
      <c r="H24" s="21">
        <v>30000</v>
      </c>
      <c r="I24" s="21"/>
      <c r="J24" s="21"/>
      <c r="K24" s="21"/>
    </row>
    <row r="25" spans="1:11" ht="12.75">
      <c r="A25" s="21" t="s">
        <v>153</v>
      </c>
      <c r="B25" s="21" t="s">
        <v>152</v>
      </c>
      <c r="C25" s="21" t="s">
        <v>147</v>
      </c>
      <c r="D25" s="21">
        <v>50000</v>
      </c>
      <c r="E25" s="21"/>
      <c r="F25" s="21"/>
      <c r="G25" s="21"/>
      <c r="H25" s="21"/>
      <c r="I25" s="21">
        <v>50000</v>
      </c>
      <c r="J25" s="21"/>
      <c r="K25" s="21"/>
    </row>
    <row r="26" spans="1:11" ht="12.75">
      <c r="A26" s="21" t="s">
        <v>155</v>
      </c>
      <c r="B26" s="21" t="s">
        <v>154</v>
      </c>
      <c r="C26" s="21" t="s">
        <v>147</v>
      </c>
      <c r="D26" s="21">
        <v>112200</v>
      </c>
      <c r="E26" s="21"/>
      <c r="F26" s="21"/>
      <c r="G26" s="21"/>
      <c r="H26" s="21"/>
      <c r="I26" s="21"/>
      <c r="J26" s="21">
        <v>112200</v>
      </c>
      <c r="K26" s="21"/>
    </row>
    <row r="27" spans="1:11" ht="12.75">
      <c r="A27" s="21" t="s">
        <v>156</v>
      </c>
      <c r="B27" s="21" t="s">
        <v>146</v>
      </c>
      <c r="C27" s="21" t="s">
        <v>157</v>
      </c>
      <c r="D27" s="21">
        <v>20000</v>
      </c>
      <c r="E27" s="21"/>
      <c r="F27" s="21"/>
      <c r="G27" s="21"/>
      <c r="H27" s="21">
        <v>20000</v>
      </c>
      <c r="I27" s="21"/>
      <c r="J27" s="21"/>
      <c r="K27" s="21"/>
    </row>
    <row r="28" spans="1:11" ht="12.75">
      <c r="A28" s="21" t="s">
        <v>158</v>
      </c>
      <c r="B28" s="21" t="s">
        <v>159</v>
      </c>
      <c r="C28" s="21" t="s">
        <v>160</v>
      </c>
      <c r="D28" s="21">
        <v>1572.6</v>
      </c>
      <c r="E28" s="21"/>
      <c r="F28" s="21"/>
      <c r="G28" s="21"/>
      <c r="H28" s="21"/>
      <c r="I28" s="21"/>
      <c r="J28" s="21"/>
      <c r="K28" s="21">
        <v>1572.6</v>
      </c>
    </row>
    <row r="29" spans="1:11" s="14" customFormat="1" ht="12.75">
      <c r="A29" s="22" t="s">
        <v>67</v>
      </c>
      <c r="B29" s="22"/>
      <c r="C29" s="22"/>
      <c r="D29" s="22">
        <f>SUM(D17:D28)</f>
        <v>4168478.6</v>
      </c>
      <c r="E29" s="22">
        <f>SUM(E18:E28)</f>
        <v>3224835</v>
      </c>
      <c r="F29" s="22">
        <f>SUM(F19:F24)</f>
        <v>17321</v>
      </c>
      <c r="G29" s="22">
        <f>SUM(G20:G27)</f>
        <v>401000</v>
      </c>
      <c r="H29" s="22">
        <f>SUM(H17:H28)</f>
        <v>361550</v>
      </c>
      <c r="I29" s="22">
        <f>SUM(I20:I27)</f>
        <v>50000</v>
      </c>
      <c r="J29" s="22">
        <f>SUM(J20:J27)</f>
        <v>112200</v>
      </c>
      <c r="K29" s="22">
        <v>1572.6</v>
      </c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5" ht="23.25" customHeight="1"/>
    <row r="38" ht="13.5" thickBot="1"/>
    <row r="39" spans="1:8" ht="13.5" thickBot="1">
      <c r="A39" s="16" t="s">
        <v>106</v>
      </c>
      <c r="B39" s="17" t="s">
        <v>163</v>
      </c>
      <c r="C39" s="17"/>
      <c r="D39" s="17"/>
      <c r="E39" s="17"/>
      <c r="F39" s="17"/>
      <c r="G39" s="17"/>
      <c r="H39" s="18"/>
    </row>
    <row r="40" spans="5:6" ht="12.75">
      <c r="E40">
        <v>541</v>
      </c>
      <c r="F40">
        <v>25211</v>
      </c>
    </row>
    <row r="41" spans="1:11" ht="12.75">
      <c r="A41" s="21" t="s">
        <v>104</v>
      </c>
      <c r="B41" s="21" t="s">
        <v>103</v>
      </c>
      <c r="C41" s="21" t="s">
        <v>132</v>
      </c>
      <c r="D41" s="21">
        <f aca="true" t="shared" si="0" ref="D41:D47">+E41</f>
        <v>1816400</v>
      </c>
      <c r="E41" s="21">
        <v>1816400</v>
      </c>
      <c r="F41" s="21"/>
      <c r="G41" s="21"/>
      <c r="H41" s="21"/>
      <c r="I41" s="21"/>
      <c r="J41" s="21"/>
      <c r="K41" s="21"/>
    </row>
    <row r="42" spans="1:11" ht="12.75">
      <c r="A42" s="21" t="s">
        <v>104</v>
      </c>
      <c r="B42" s="21" t="s">
        <v>107</v>
      </c>
      <c r="C42" s="21" t="s">
        <v>132</v>
      </c>
      <c r="D42" s="21">
        <f t="shared" si="0"/>
        <v>228200</v>
      </c>
      <c r="E42" s="21">
        <v>228200</v>
      </c>
      <c r="F42" s="21"/>
      <c r="G42" s="21"/>
      <c r="H42" s="21"/>
      <c r="I42" s="21"/>
      <c r="J42" s="21"/>
      <c r="K42" s="21"/>
    </row>
    <row r="43" spans="1:11" ht="12.75">
      <c r="A43" s="21" t="s">
        <v>104</v>
      </c>
      <c r="B43" s="21" t="s">
        <v>108</v>
      </c>
      <c r="C43" s="21" t="s">
        <v>132</v>
      </c>
      <c r="D43" s="21">
        <f t="shared" si="0"/>
        <v>271900</v>
      </c>
      <c r="E43" s="21">
        <v>271900</v>
      </c>
      <c r="F43" s="21"/>
      <c r="G43" s="21"/>
      <c r="H43" s="21"/>
      <c r="I43" s="21"/>
      <c r="J43" s="21"/>
      <c r="K43" s="21"/>
    </row>
    <row r="44" spans="1:11" ht="12.75">
      <c r="A44" s="21" t="s">
        <v>104</v>
      </c>
      <c r="B44" s="21" t="s">
        <v>111</v>
      </c>
      <c r="C44" s="21" t="s">
        <v>132</v>
      </c>
      <c r="D44" s="21">
        <f t="shared" si="0"/>
        <v>813400</v>
      </c>
      <c r="E44" s="21">
        <v>813400</v>
      </c>
      <c r="F44" s="21"/>
      <c r="G44" s="21"/>
      <c r="H44" s="21"/>
      <c r="I44" s="21"/>
      <c r="J44" s="21"/>
      <c r="K44" s="21"/>
    </row>
    <row r="45" spans="1:11" ht="12.75">
      <c r="A45" s="21" t="s">
        <v>104</v>
      </c>
      <c r="B45" s="21" t="s">
        <v>162</v>
      </c>
      <c r="C45" s="21" t="s">
        <v>132</v>
      </c>
      <c r="D45" s="21">
        <f t="shared" si="0"/>
        <v>428500</v>
      </c>
      <c r="E45" s="21">
        <v>428500</v>
      </c>
      <c r="F45" s="21"/>
      <c r="G45" s="21"/>
      <c r="H45" s="21"/>
      <c r="I45" s="21"/>
      <c r="J45" s="21"/>
      <c r="K45" s="21"/>
    </row>
    <row r="46" spans="1:11" ht="12.75">
      <c r="A46" s="21" t="s">
        <v>104</v>
      </c>
      <c r="B46" s="21" t="s">
        <v>168</v>
      </c>
      <c r="C46" s="21" t="s">
        <v>169</v>
      </c>
      <c r="D46" s="21">
        <f t="shared" si="0"/>
        <v>162074</v>
      </c>
      <c r="E46" s="29">
        <v>162074</v>
      </c>
      <c r="F46" s="21"/>
      <c r="G46" s="21"/>
      <c r="H46" s="21"/>
      <c r="I46" s="21"/>
      <c r="J46" s="21"/>
      <c r="K46" s="21"/>
    </row>
    <row r="47" spans="1:11" ht="12.75">
      <c r="A47" s="21" t="s">
        <v>81</v>
      </c>
      <c r="B47" s="21" t="s">
        <v>127</v>
      </c>
      <c r="C47" s="21" t="s">
        <v>160</v>
      </c>
      <c r="D47" s="21">
        <f t="shared" si="0"/>
        <v>218.3</v>
      </c>
      <c r="E47" s="21">
        <v>218.3</v>
      </c>
      <c r="F47" s="21"/>
      <c r="G47" s="21"/>
      <c r="H47" s="21"/>
      <c r="I47" s="21"/>
      <c r="J47" s="21"/>
      <c r="K47" s="21"/>
    </row>
    <row r="48" spans="1:11" ht="12.75">
      <c r="A48" s="21" t="s">
        <v>165</v>
      </c>
      <c r="B48" s="21" t="s">
        <v>166</v>
      </c>
      <c r="C48" s="21"/>
      <c r="D48" s="21">
        <f>+F48</f>
        <v>650000</v>
      </c>
      <c r="E48" s="21"/>
      <c r="F48" s="21">
        <v>650000</v>
      </c>
      <c r="G48" s="21"/>
      <c r="H48" s="21"/>
      <c r="I48" s="21"/>
      <c r="J48" s="21"/>
      <c r="K48" s="21"/>
    </row>
    <row r="49" spans="1:11" ht="12.75">
      <c r="A49" s="21" t="s">
        <v>170</v>
      </c>
      <c r="B49" s="21"/>
      <c r="C49" s="21"/>
      <c r="D49" s="21">
        <f>SUM(D41:D48)</f>
        <v>4370692.3</v>
      </c>
      <c r="E49" s="21">
        <f>SUM(E41:E47)</f>
        <v>3720692.3</v>
      </c>
      <c r="F49" s="21">
        <f>+F48</f>
        <v>650000</v>
      </c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 t="s">
        <v>164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>
        <v>25211</v>
      </c>
      <c r="F56" s="21">
        <v>524</v>
      </c>
      <c r="G56" s="21"/>
      <c r="H56" s="21"/>
      <c r="I56" s="21"/>
      <c r="J56" s="21"/>
      <c r="K56" s="21"/>
    </row>
    <row r="57" spans="1:11" ht="12.75">
      <c r="A57" s="21" t="s">
        <v>165</v>
      </c>
      <c r="B57" s="21" t="s">
        <v>166</v>
      </c>
      <c r="C57" s="21" t="s">
        <v>136</v>
      </c>
      <c r="D57" s="21">
        <f>+E57</f>
        <v>2913000</v>
      </c>
      <c r="E57" s="21">
        <v>2913000</v>
      </c>
      <c r="F57" s="21"/>
      <c r="G57" s="21"/>
      <c r="H57" s="21"/>
      <c r="I57" s="21"/>
      <c r="J57" s="21"/>
      <c r="K57" s="21"/>
    </row>
    <row r="58" spans="1:11" ht="12.75">
      <c r="A58" s="21" t="s">
        <v>165</v>
      </c>
      <c r="B58" s="21" t="s">
        <v>166</v>
      </c>
      <c r="C58" s="21"/>
      <c r="D58" s="21">
        <v>650000</v>
      </c>
      <c r="E58" s="21">
        <v>650000</v>
      </c>
      <c r="F58" s="21"/>
      <c r="G58" s="21"/>
      <c r="H58" s="21"/>
      <c r="I58" s="21"/>
      <c r="J58" s="21"/>
      <c r="K58" s="21"/>
    </row>
    <row r="59" spans="1:11" ht="12.75">
      <c r="A59" s="21"/>
      <c r="B59" s="21" t="s">
        <v>124</v>
      </c>
      <c r="C59" s="21" t="s">
        <v>167</v>
      </c>
      <c r="D59" s="21">
        <f>+F59</f>
        <v>665000</v>
      </c>
      <c r="E59" s="21"/>
      <c r="F59" s="21">
        <v>665000</v>
      </c>
      <c r="G59" s="21"/>
      <c r="H59" s="21"/>
      <c r="I59" s="21"/>
      <c r="J59" s="21"/>
      <c r="K59" s="21"/>
    </row>
    <row r="60" spans="1:11" s="14" customFormat="1" ht="12.75">
      <c r="A60" s="22" t="s">
        <v>67</v>
      </c>
      <c r="B60" s="22"/>
      <c r="C60" s="22"/>
      <c r="D60" s="22">
        <f>SUM(D57:D59)</f>
        <v>4228000</v>
      </c>
      <c r="E60" s="22">
        <f>SUM(E57:E59)</f>
        <v>3563000</v>
      </c>
      <c r="F60" s="22">
        <f>SUM(F59)</f>
        <v>665000</v>
      </c>
      <c r="G60" s="22"/>
      <c r="H60" s="22"/>
      <c r="I60" s="22"/>
      <c r="J60" s="22"/>
      <c r="K60" s="22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I21" sqref="I21:I29"/>
    </sheetView>
  </sheetViews>
  <sheetFormatPr defaultColWidth="9.140625" defaultRowHeight="12.75"/>
  <cols>
    <col min="1" max="1" width="21.00390625" style="30" customWidth="1"/>
    <col min="2" max="2" width="9.57421875" style="30" customWidth="1"/>
    <col min="3" max="3" width="6.7109375" style="30" customWidth="1"/>
    <col min="4" max="4" width="9.7109375" style="30" customWidth="1"/>
    <col min="5" max="5" width="0.71875" style="30" customWidth="1"/>
    <col min="6" max="6" width="8.28125" style="30" customWidth="1"/>
    <col min="7" max="7" width="7.7109375" style="30" customWidth="1"/>
    <col min="8" max="8" width="8.00390625" style="30" customWidth="1"/>
    <col min="9" max="9" width="7.8515625" style="30" customWidth="1"/>
    <col min="10" max="10" width="6.28125" style="30" customWidth="1"/>
    <col min="11" max="11" width="6.421875" style="30" customWidth="1"/>
    <col min="12" max="12" width="6.28125" style="30" customWidth="1"/>
    <col min="13" max="13" width="7.421875" style="30" customWidth="1"/>
    <col min="14" max="14" width="8.00390625" style="30" customWidth="1"/>
    <col min="15" max="15" width="6.57421875" style="30" customWidth="1"/>
    <col min="16" max="16" width="6.421875" style="30" customWidth="1"/>
    <col min="17" max="17" width="5.7109375" style="30" customWidth="1"/>
    <col min="18" max="16384" width="9.140625" style="30" customWidth="1"/>
  </cols>
  <sheetData>
    <row r="1" ht="12.75" thickBot="1">
      <c r="A1" s="30" t="s">
        <v>161</v>
      </c>
    </row>
    <row r="2" spans="1:6" ht="12.75" thickBot="1">
      <c r="A2" s="32" t="s">
        <v>80</v>
      </c>
      <c r="B2" s="33"/>
      <c r="C2" s="33"/>
      <c r="D2" s="33" t="s">
        <v>67</v>
      </c>
      <c r="E2" s="33"/>
      <c r="F2" s="34">
        <v>25212</v>
      </c>
    </row>
    <row r="3" spans="1:6" ht="12">
      <c r="A3" s="30" t="s">
        <v>81</v>
      </c>
      <c r="B3" s="30" t="s">
        <v>65</v>
      </c>
      <c r="C3" s="30" t="s">
        <v>171</v>
      </c>
      <c r="D3" s="30">
        <v>2666000</v>
      </c>
      <c r="F3" s="30">
        <v>2666000</v>
      </c>
    </row>
    <row r="5" spans="1:6" ht="12">
      <c r="A5" s="31" t="s">
        <v>128</v>
      </c>
      <c r="B5" s="31"/>
      <c r="C5" s="31"/>
      <c r="D5" s="31">
        <f>SUM(D3:D4)</f>
        <v>2666000</v>
      </c>
      <c r="E5" s="31"/>
      <c r="F5" s="31">
        <f>SUM(F3:F4)</f>
        <v>2666000</v>
      </c>
    </row>
    <row r="6" spans="13:16" ht="12">
      <c r="M6" s="30" t="s">
        <v>122</v>
      </c>
      <c r="N6" s="30" t="s">
        <v>212</v>
      </c>
      <c r="O6" s="30" t="s">
        <v>118</v>
      </c>
      <c r="P6" s="30" t="s">
        <v>213</v>
      </c>
    </row>
    <row r="7" spans="1:17" ht="12">
      <c r="A7" s="35" t="s">
        <v>172</v>
      </c>
      <c r="B7" s="35"/>
      <c r="C7" s="35"/>
      <c r="D7" s="35"/>
      <c r="E7" s="35"/>
      <c r="F7" s="35">
        <v>7137</v>
      </c>
      <c r="G7" s="35">
        <v>5271</v>
      </c>
      <c r="H7" s="35">
        <v>5281</v>
      </c>
      <c r="I7" s="35">
        <v>5211</v>
      </c>
      <c r="J7" s="36">
        <v>524</v>
      </c>
      <c r="K7" s="35">
        <v>5212</v>
      </c>
      <c r="L7" s="35">
        <v>7135</v>
      </c>
      <c r="M7" s="35">
        <v>524</v>
      </c>
      <c r="N7" s="35">
        <v>524</v>
      </c>
      <c r="O7" s="35">
        <v>524</v>
      </c>
      <c r="P7" s="35">
        <v>524</v>
      </c>
      <c r="Q7" s="35">
        <v>52131</v>
      </c>
    </row>
    <row r="8" spans="1:17" ht="12">
      <c r="A8" s="35" t="s">
        <v>85</v>
      </c>
      <c r="B8" s="35" t="s">
        <v>159</v>
      </c>
      <c r="C8" s="35" t="s">
        <v>171</v>
      </c>
      <c r="D8" s="35">
        <v>1427.4</v>
      </c>
      <c r="E8" s="35"/>
      <c r="F8" s="35">
        <f>+D8</f>
        <v>1427.4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">
      <c r="A9" s="35" t="s">
        <v>86</v>
      </c>
      <c r="B9" s="35"/>
      <c r="C9" s="35" t="s">
        <v>173</v>
      </c>
      <c r="D9" s="35">
        <f>+G9</f>
        <v>407132</v>
      </c>
      <c r="E9" s="35"/>
      <c r="F9" s="35"/>
      <c r="G9" s="35">
        <f>27503+54188+55007+73483+77210+109913+9828</f>
        <v>407132</v>
      </c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2">
      <c r="A10" s="35" t="s">
        <v>174</v>
      </c>
      <c r="B10" s="35" t="s">
        <v>175</v>
      </c>
      <c r="C10" s="35" t="s">
        <v>176</v>
      </c>
      <c r="D10" s="35">
        <f>+H10</f>
        <v>66400</v>
      </c>
      <c r="E10" s="35"/>
      <c r="F10" s="35"/>
      <c r="G10" s="35"/>
      <c r="H10" s="35">
        <v>66400</v>
      </c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">
      <c r="A11" s="35" t="s">
        <v>145</v>
      </c>
      <c r="B11" s="35" t="s">
        <v>146</v>
      </c>
      <c r="C11" s="35" t="s">
        <v>176</v>
      </c>
      <c r="D11" s="35">
        <v>20400</v>
      </c>
      <c r="E11" s="35"/>
      <c r="F11" s="35"/>
      <c r="G11" s="35"/>
      <c r="H11" s="35"/>
      <c r="I11" s="35">
        <v>20400</v>
      </c>
      <c r="J11" s="35"/>
      <c r="K11" s="35"/>
      <c r="L11" s="35"/>
      <c r="M11" s="35"/>
      <c r="N11" s="35"/>
      <c r="O11" s="35"/>
      <c r="P11" s="35"/>
      <c r="Q11" s="35"/>
    </row>
    <row r="12" spans="1:17" ht="12">
      <c r="A12" s="35" t="s">
        <v>177</v>
      </c>
      <c r="B12" s="35" t="s">
        <v>178</v>
      </c>
      <c r="C12" s="35" t="s">
        <v>176</v>
      </c>
      <c r="D12" s="35">
        <v>10000</v>
      </c>
      <c r="E12" s="35"/>
      <c r="F12" s="35"/>
      <c r="G12" s="35"/>
      <c r="H12" s="35"/>
      <c r="I12" s="35">
        <v>10000</v>
      </c>
      <c r="J12" s="35"/>
      <c r="K12" s="35"/>
      <c r="L12" s="35"/>
      <c r="M12" s="35"/>
      <c r="N12" s="35"/>
      <c r="O12" s="35"/>
      <c r="P12" s="35"/>
      <c r="Q12" s="35"/>
    </row>
    <row r="13" spans="1:17" ht="12">
      <c r="A13" s="35" t="s">
        <v>179</v>
      </c>
      <c r="B13" s="35" t="s">
        <v>180</v>
      </c>
      <c r="C13" s="35" t="s">
        <v>176</v>
      </c>
      <c r="D13" s="35">
        <v>10000</v>
      </c>
      <c r="E13" s="35"/>
      <c r="F13" s="35"/>
      <c r="G13" s="35"/>
      <c r="H13" s="35"/>
      <c r="I13" s="35">
        <v>10000</v>
      </c>
      <c r="J13" s="35"/>
      <c r="K13" s="35"/>
      <c r="L13" s="35"/>
      <c r="M13" s="35"/>
      <c r="N13" s="35"/>
      <c r="O13" s="35"/>
      <c r="P13" s="35"/>
      <c r="Q13" s="35"/>
    </row>
    <row r="14" spans="1:17" ht="12">
      <c r="A14" s="35" t="s">
        <v>181</v>
      </c>
      <c r="B14" s="35" t="s">
        <v>182</v>
      </c>
      <c r="C14" s="35" t="s">
        <v>176</v>
      </c>
      <c r="D14" s="35">
        <v>40400</v>
      </c>
      <c r="E14" s="35"/>
      <c r="F14" s="35"/>
      <c r="G14" s="35"/>
      <c r="H14" s="35"/>
      <c r="I14" s="35"/>
      <c r="J14" s="35">
        <v>40400</v>
      </c>
      <c r="K14" s="35"/>
      <c r="L14" s="35"/>
      <c r="M14" s="35"/>
      <c r="N14" s="35"/>
      <c r="O14" s="35"/>
      <c r="P14" s="35"/>
      <c r="Q14" s="35"/>
    </row>
    <row r="15" spans="1:17" ht="12">
      <c r="A15" s="35" t="s">
        <v>183</v>
      </c>
      <c r="B15" s="35" t="s">
        <v>184</v>
      </c>
      <c r="C15" s="35" t="s">
        <v>176</v>
      </c>
      <c r="D15" s="35">
        <v>90000</v>
      </c>
      <c r="E15" s="35"/>
      <c r="F15" s="35"/>
      <c r="G15" s="35"/>
      <c r="H15" s="35"/>
      <c r="I15" s="35">
        <v>90000</v>
      </c>
      <c r="J15" s="35"/>
      <c r="K15" s="35"/>
      <c r="L15" s="35"/>
      <c r="M15" s="35"/>
      <c r="N15" s="35"/>
      <c r="O15" s="35"/>
      <c r="P15" s="35"/>
      <c r="Q15" s="35"/>
    </row>
    <row r="16" spans="1:17" ht="12">
      <c r="A16" s="35" t="s">
        <v>185</v>
      </c>
      <c r="B16" s="35" t="s">
        <v>146</v>
      </c>
      <c r="C16" s="35" t="s">
        <v>176</v>
      </c>
      <c r="D16" s="35">
        <v>30000</v>
      </c>
      <c r="E16" s="35"/>
      <c r="F16" s="35"/>
      <c r="G16" s="35"/>
      <c r="H16" s="35"/>
      <c r="I16" s="35">
        <v>30000</v>
      </c>
      <c r="J16" s="35"/>
      <c r="K16" s="35"/>
      <c r="L16" s="35"/>
      <c r="M16" s="35"/>
      <c r="N16" s="35"/>
      <c r="O16" s="35"/>
      <c r="P16" s="35"/>
      <c r="Q16" s="35"/>
    </row>
    <row r="17" spans="1:17" ht="12">
      <c r="A17" s="35" t="s">
        <v>186</v>
      </c>
      <c r="B17" s="35" t="s">
        <v>187</v>
      </c>
      <c r="C17" s="35" t="s">
        <v>176</v>
      </c>
      <c r="D17" s="35">
        <v>20000</v>
      </c>
      <c r="E17" s="35"/>
      <c r="F17" s="35"/>
      <c r="G17" s="35"/>
      <c r="H17" s="35"/>
      <c r="I17" s="35">
        <v>20000</v>
      </c>
      <c r="J17" s="35"/>
      <c r="K17" s="35"/>
      <c r="L17" s="35"/>
      <c r="M17" s="35"/>
      <c r="N17" s="35"/>
      <c r="O17" s="35"/>
      <c r="P17" s="35"/>
      <c r="Q17" s="35"/>
    </row>
    <row r="18" spans="1:17" ht="12">
      <c r="A18" s="35" t="s">
        <v>189</v>
      </c>
      <c r="B18" s="35" t="s">
        <v>188</v>
      </c>
      <c r="C18" s="35" t="s">
        <v>176</v>
      </c>
      <c r="D18" s="35">
        <v>14400</v>
      </c>
      <c r="E18" s="35"/>
      <c r="F18" s="35"/>
      <c r="G18" s="35"/>
      <c r="H18" s="35"/>
      <c r="I18" s="35">
        <v>14400</v>
      </c>
      <c r="J18" s="35"/>
      <c r="K18" s="35"/>
      <c r="L18" s="35"/>
      <c r="M18" s="35"/>
      <c r="N18" s="35"/>
      <c r="O18" s="35"/>
      <c r="P18" s="35"/>
      <c r="Q18" s="35"/>
    </row>
    <row r="19" spans="1:17" ht="12">
      <c r="A19" s="35" t="s">
        <v>190</v>
      </c>
      <c r="B19" s="35" t="s">
        <v>191</v>
      </c>
      <c r="C19" s="35" t="s">
        <v>176</v>
      </c>
      <c r="D19" s="35">
        <v>29800</v>
      </c>
      <c r="E19" s="35"/>
      <c r="F19" s="35"/>
      <c r="G19" s="35"/>
      <c r="H19" s="35"/>
      <c r="I19" s="35">
        <v>29800</v>
      </c>
      <c r="J19" s="35"/>
      <c r="K19" s="35"/>
      <c r="L19" s="35"/>
      <c r="M19" s="35"/>
      <c r="N19" s="35"/>
      <c r="O19" s="35"/>
      <c r="P19" s="35"/>
      <c r="Q19" s="35"/>
    </row>
    <row r="20" spans="1:17" ht="12">
      <c r="A20" s="35" t="s">
        <v>193</v>
      </c>
      <c r="B20" s="35" t="s">
        <v>192</v>
      </c>
      <c r="C20" s="35" t="s">
        <v>176</v>
      </c>
      <c r="D20" s="35">
        <v>30400</v>
      </c>
      <c r="E20" s="35"/>
      <c r="F20" s="35"/>
      <c r="G20" s="35"/>
      <c r="H20" s="35"/>
      <c r="I20" s="35">
        <v>30400</v>
      </c>
      <c r="J20" s="35"/>
      <c r="K20" s="35"/>
      <c r="L20" s="35"/>
      <c r="M20" s="35"/>
      <c r="N20" s="35"/>
      <c r="O20" s="35"/>
      <c r="P20" s="35"/>
      <c r="Q20" s="35"/>
    </row>
    <row r="21" spans="1:17" ht="12">
      <c r="A21" s="35" t="s">
        <v>194</v>
      </c>
      <c r="B21" s="35" t="s">
        <v>184</v>
      </c>
      <c r="C21" s="35" t="s">
        <v>176</v>
      </c>
      <c r="D21" s="35">
        <v>100000</v>
      </c>
      <c r="E21" s="35"/>
      <c r="F21" s="35"/>
      <c r="G21" s="35"/>
      <c r="H21" s="35"/>
      <c r="I21" s="35">
        <v>100000</v>
      </c>
      <c r="J21" s="35"/>
      <c r="K21" s="35"/>
      <c r="L21" s="35"/>
      <c r="M21" s="35"/>
      <c r="N21" s="35"/>
      <c r="O21" s="35"/>
      <c r="P21" s="35"/>
      <c r="Q21" s="35"/>
    </row>
    <row r="22" spans="1:17" ht="12">
      <c r="A22" s="35" t="s">
        <v>195</v>
      </c>
      <c r="B22" s="35" t="s">
        <v>184</v>
      </c>
      <c r="C22" s="35" t="s">
        <v>176</v>
      </c>
      <c r="D22" s="35">
        <v>20000</v>
      </c>
      <c r="E22" s="35"/>
      <c r="F22" s="35"/>
      <c r="G22" s="35"/>
      <c r="H22" s="35"/>
      <c r="I22" s="35">
        <v>20000</v>
      </c>
      <c r="J22" s="35"/>
      <c r="K22" s="35"/>
      <c r="L22" s="35"/>
      <c r="M22" s="35"/>
      <c r="N22" s="35"/>
      <c r="O22" s="35"/>
      <c r="P22" s="35"/>
      <c r="Q22" s="35"/>
    </row>
    <row r="23" spans="1:17" ht="12">
      <c r="A23" s="35" t="s">
        <v>196</v>
      </c>
      <c r="B23" s="35" t="s">
        <v>184</v>
      </c>
      <c r="C23" s="35" t="s">
        <v>176</v>
      </c>
      <c r="D23" s="35">
        <v>10000</v>
      </c>
      <c r="E23" s="35"/>
      <c r="F23" s="35"/>
      <c r="G23" s="35"/>
      <c r="H23" s="35"/>
      <c r="I23" s="35">
        <v>10000</v>
      </c>
      <c r="J23" s="35"/>
      <c r="K23" s="35"/>
      <c r="L23" s="35"/>
      <c r="M23" s="35"/>
      <c r="N23" s="35"/>
      <c r="O23" s="35"/>
      <c r="P23" s="35"/>
      <c r="Q23" s="35"/>
    </row>
    <row r="24" spans="1:17" ht="12">
      <c r="A24" s="35" t="s">
        <v>197</v>
      </c>
      <c r="B24" s="35" t="s">
        <v>184</v>
      </c>
      <c r="C24" s="35" t="s">
        <v>176</v>
      </c>
      <c r="D24" s="35">
        <v>30000</v>
      </c>
      <c r="E24" s="35"/>
      <c r="F24" s="35"/>
      <c r="G24" s="35"/>
      <c r="H24" s="35"/>
      <c r="I24" s="35">
        <v>30000</v>
      </c>
      <c r="J24" s="35"/>
      <c r="K24" s="35"/>
      <c r="L24" s="35"/>
      <c r="M24" s="35"/>
      <c r="N24" s="35"/>
      <c r="O24" s="35"/>
      <c r="P24" s="35"/>
      <c r="Q24" s="35"/>
    </row>
    <row r="25" spans="1:17" ht="12">
      <c r="A25" s="35" t="s">
        <v>198</v>
      </c>
      <c r="B25" s="35" t="s">
        <v>184</v>
      </c>
      <c r="C25" s="35" t="s">
        <v>176</v>
      </c>
      <c r="D25" s="35">
        <v>34635</v>
      </c>
      <c r="E25" s="35"/>
      <c r="F25" s="35"/>
      <c r="G25" s="35"/>
      <c r="H25" s="35"/>
      <c r="I25" s="35">
        <v>34635</v>
      </c>
      <c r="J25" s="35"/>
      <c r="K25" s="35"/>
      <c r="L25" s="35"/>
      <c r="M25" s="35"/>
      <c r="N25" s="35"/>
      <c r="O25" s="35"/>
      <c r="P25" s="35"/>
      <c r="Q25" s="35"/>
    </row>
    <row r="26" spans="1:17" ht="12">
      <c r="A26" s="35" t="s">
        <v>199</v>
      </c>
      <c r="B26" s="35" t="s">
        <v>184</v>
      </c>
      <c r="C26" s="35" t="s">
        <v>176</v>
      </c>
      <c r="D26" s="35">
        <v>10000</v>
      </c>
      <c r="E26" s="35"/>
      <c r="F26" s="35"/>
      <c r="G26" s="35"/>
      <c r="H26" s="35"/>
      <c r="I26" s="35">
        <v>10000</v>
      </c>
      <c r="J26" s="35"/>
      <c r="K26" s="35"/>
      <c r="L26" s="35"/>
      <c r="M26" s="35"/>
      <c r="N26" s="35"/>
      <c r="O26" s="35"/>
      <c r="P26" s="35"/>
      <c r="Q26" s="35"/>
    </row>
    <row r="27" spans="1:17" ht="12">
      <c r="A27" s="35" t="s">
        <v>200</v>
      </c>
      <c r="B27" s="35" t="s">
        <v>184</v>
      </c>
      <c r="C27" s="35" t="s">
        <v>176</v>
      </c>
      <c r="D27" s="35">
        <v>10000</v>
      </c>
      <c r="E27" s="35"/>
      <c r="F27" s="35"/>
      <c r="G27" s="35"/>
      <c r="H27" s="35"/>
      <c r="I27" s="35">
        <v>10000</v>
      </c>
      <c r="J27" s="35"/>
      <c r="K27" s="35"/>
      <c r="L27" s="35"/>
      <c r="M27" s="35"/>
      <c r="N27" s="35"/>
      <c r="O27" s="35"/>
      <c r="P27" s="35"/>
      <c r="Q27" s="35"/>
    </row>
    <row r="28" spans="1:17" ht="12">
      <c r="A28" s="35" t="s">
        <v>201</v>
      </c>
      <c r="B28" s="35" t="s">
        <v>184</v>
      </c>
      <c r="C28" s="35" t="s">
        <v>176</v>
      </c>
      <c r="D28" s="35">
        <v>14000</v>
      </c>
      <c r="E28" s="35"/>
      <c r="F28" s="35"/>
      <c r="G28" s="35"/>
      <c r="H28" s="35"/>
      <c r="I28" s="35">
        <v>14000</v>
      </c>
      <c r="J28" s="35"/>
      <c r="K28" s="35"/>
      <c r="L28" s="35"/>
      <c r="M28" s="35"/>
      <c r="N28" s="35"/>
      <c r="O28" s="35"/>
      <c r="P28" s="35"/>
      <c r="Q28" s="35"/>
    </row>
    <row r="29" spans="1:17" ht="12">
      <c r="A29" s="35" t="s">
        <v>202</v>
      </c>
      <c r="B29" s="35" t="s">
        <v>184</v>
      </c>
      <c r="C29" s="35" t="s">
        <v>176</v>
      </c>
      <c r="D29" s="35">
        <v>20000</v>
      </c>
      <c r="E29" s="35"/>
      <c r="F29" s="35"/>
      <c r="G29" s="35"/>
      <c r="H29" s="35"/>
      <c r="I29" s="35">
        <v>20000</v>
      </c>
      <c r="J29" s="35"/>
      <c r="K29" s="35"/>
      <c r="L29" s="35"/>
      <c r="M29" s="35"/>
      <c r="N29" s="35"/>
      <c r="O29" s="35"/>
      <c r="P29" s="35"/>
      <c r="Q29" s="35"/>
    </row>
    <row r="30" spans="1:17" ht="12">
      <c r="A30" s="35" t="s">
        <v>76</v>
      </c>
      <c r="B30" s="35" t="s">
        <v>95</v>
      </c>
      <c r="C30" s="35" t="s">
        <v>176</v>
      </c>
      <c r="D30" s="35">
        <v>7200</v>
      </c>
      <c r="E30" s="35"/>
      <c r="F30" s="35"/>
      <c r="G30" s="35"/>
      <c r="H30" s="35"/>
      <c r="I30" s="35">
        <v>7200</v>
      </c>
      <c r="J30" s="35"/>
      <c r="K30" s="35"/>
      <c r="L30" s="35"/>
      <c r="M30" s="35"/>
      <c r="N30" s="35"/>
      <c r="O30" s="35"/>
      <c r="P30" s="35"/>
      <c r="Q30" s="35"/>
    </row>
    <row r="31" spans="1:17" ht="12">
      <c r="A31" s="35" t="s">
        <v>203</v>
      </c>
      <c r="B31" s="35" t="s">
        <v>152</v>
      </c>
      <c r="C31" s="35" t="s">
        <v>176</v>
      </c>
      <c r="D31" s="35">
        <v>76176</v>
      </c>
      <c r="E31" s="35"/>
      <c r="F31" s="35"/>
      <c r="G31" s="35"/>
      <c r="H31" s="35"/>
      <c r="I31" s="35"/>
      <c r="J31" s="35"/>
      <c r="K31" s="35">
        <v>76176</v>
      </c>
      <c r="L31" s="35"/>
      <c r="M31" s="35"/>
      <c r="N31" s="35"/>
      <c r="O31" s="35"/>
      <c r="P31" s="35"/>
      <c r="Q31" s="35"/>
    </row>
    <row r="32" spans="1:17" ht="12">
      <c r="A32" s="35" t="s">
        <v>204</v>
      </c>
      <c r="B32" s="35" t="s">
        <v>205</v>
      </c>
      <c r="C32" s="35" t="s">
        <v>176</v>
      </c>
      <c r="D32" s="35">
        <v>43000</v>
      </c>
      <c r="E32" s="35"/>
      <c r="F32" s="35"/>
      <c r="G32" s="35"/>
      <c r="H32" s="35"/>
      <c r="I32" s="35">
        <v>43000</v>
      </c>
      <c r="J32" s="35"/>
      <c r="K32" s="35"/>
      <c r="L32" s="35"/>
      <c r="M32" s="35"/>
      <c r="N32" s="35"/>
      <c r="O32" s="35"/>
      <c r="P32" s="35"/>
      <c r="Q32" s="35"/>
    </row>
    <row r="33" spans="1:17" ht="12">
      <c r="A33" s="35" t="s">
        <v>206</v>
      </c>
      <c r="B33" s="35" t="s">
        <v>184</v>
      </c>
      <c r="C33" s="35" t="s">
        <v>176</v>
      </c>
      <c r="D33" s="35">
        <v>15340</v>
      </c>
      <c r="E33" s="35"/>
      <c r="F33" s="35"/>
      <c r="G33" s="35"/>
      <c r="H33" s="35"/>
      <c r="I33" s="35">
        <v>15340</v>
      </c>
      <c r="J33" s="35"/>
      <c r="K33" s="35"/>
      <c r="L33" s="35"/>
      <c r="M33" s="35"/>
      <c r="N33" s="35"/>
      <c r="O33" s="35"/>
      <c r="P33" s="35"/>
      <c r="Q33" s="35"/>
    </row>
    <row r="34" spans="1:17" ht="12">
      <c r="A34" s="35" t="s">
        <v>207</v>
      </c>
      <c r="B34" s="35" t="s">
        <v>208</v>
      </c>
      <c r="C34" s="35" t="s">
        <v>176</v>
      </c>
      <c r="D34" s="35">
        <v>3000</v>
      </c>
      <c r="E34" s="35"/>
      <c r="F34" s="35"/>
      <c r="G34" s="35"/>
      <c r="H34" s="35"/>
      <c r="I34" s="35"/>
      <c r="J34" s="35"/>
      <c r="K34" s="35"/>
      <c r="L34" s="35">
        <v>3000</v>
      </c>
      <c r="M34" s="35"/>
      <c r="N34" s="35"/>
      <c r="O34" s="35"/>
      <c r="P34" s="35"/>
      <c r="Q34" s="35"/>
    </row>
    <row r="35" spans="1:17" ht="12">
      <c r="A35" s="35" t="s">
        <v>209</v>
      </c>
      <c r="B35" s="35" t="s">
        <v>210</v>
      </c>
      <c r="C35" s="35" t="s">
        <v>176</v>
      </c>
      <c r="D35" s="35">
        <v>90000</v>
      </c>
      <c r="E35" s="35"/>
      <c r="F35" s="35"/>
      <c r="G35" s="35"/>
      <c r="H35" s="35"/>
      <c r="I35" s="35">
        <v>90000</v>
      </c>
      <c r="J35" s="35"/>
      <c r="K35" s="35"/>
      <c r="L35" s="35"/>
      <c r="M35" s="35"/>
      <c r="N35" s="35"/>
      <c r="O35" s="35"/>
      <c r="P35" s="35"/>
      <c r="Q35" s="35"/>
    </row>
    <row r="36" spans="1:17" ht="12">
      <c r="A36" s="35" t="s">
        <v>211</v>
      </c>
      <c r="B36" s="35" t="s">
        <v>138</v>
      </c>
      <c r="C36" s="35" t="s">
        <v>176</v>
      </c>
      <c r="D36" s="35">
        <v>15000</v>
      </c>
      <c r="E36" s="35"/>
      <c r="F36" s="35"/>
      <c r="G36" s="35"/>
      <c r="H36" s="35"/>
      <c r="I36" s="35"/>
      <c r="J36" s="35"/>
      <c r="K36" s="35"/>
      <c r="L36" s="35"/>
      <c r="M36" s="35">
        <v>15000</v>
      </c>
      <c r="N36" s="35"/>
      <c r="O36" s="35"/>
      <c r="P36" s="35"/>
      <c r="Q36" s="35"/>
    </row>
    <row r="37" spans="1:17" ht="12">
      <c r="A37" s="35" t="s">
        <v>142</v>
      </c>
      <c r="B37" s="35"/>
      <c r="C37" s="35" t="s">
        <v>176</v>
      </c>
      <c r="D37" s="35">
        <v>1060000</v>
      </c>
      <c r="E37" s="35"/>
      <c r="F37" s="35"/>
      <c r="G37" s="35"/>
      <c r="H37" s="35"/>
      <c r="I37" s="35"/>
      <c r="J37" s="35"/>
      <c r="K37" s="35"/>
      <c r="L37" s="35"/>
      <c r="M37" s="35"/>
      <c r="N37" s="35">
        <v>1060000</v>
      </c>
      <c r="O37" s="35"/>
      <c r="P37" s="35"/>
      <c r="Q37" s="35"/>
    </row>
    <row r="38" spans="1:17" ht="12">
      <c r="A38" s="35" t="s">
        <v>118</v>
      </c>
      <c r="B38" s="35"/>
      <c r="C38" s="35" t="s">
        <v>176</v>
      </c>
      <c r="D38" s="35">
        <v>10000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10000</v>
      </c>
      <c r="P38" s="35"/>
      <c r="Q38" s="35"/>
    </row>
    <row r="39" spans="1:17" ht="12">
      <c r="A39" s="35" t="s">
        <v>86</v>
      </c>
      <c r="B39" s="35" t="s">
        <v>214</v>
      </c>
      <c r="C39" s="35" t="s">
        <v>215</v>
      </c>
      <c r="D39" s="35">
        <v>54918</v>
      </c>
      <c r="E39" s="35"/>
      <c r="F39" s="35"/>
      <c r="G39" s="35">
        <v>54918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2">
      <c r="A40" s="35" t="s">
        <v>216</v>
      </c>
      <c r="B40" s="35" t="s">
        <v>217</v>
      </c>
      <c r="C40" s="35" t="s">
        <v>215</v>
      </c>
      <c r="D40" s="35">
        <v>26700</v>
      </c>
      <c r="E40" s="35"/>
      <c r="F40" s="35"/>
      <c r="G40" s="35"/>
      <c r="H40" s="35"/>
      <c r="I40" s="35">
        <v>26700</v>
      </c>
      <c r="J40" s="35"/>
      <c r="K40" s="35"/>
      <c r="L40" s="35"/>
      <c r="M40" s="35"/>
      <c r="N40" s="35"/>
      <c r="O40" s="35"/>
      <c r="P40" s="35"/>
      <c r="Q40" s="35"/>
    </row>
    <row r="41" spans="1:17" ht="12">
      <c r="A41" s="35" t="s">
        <v>155</v>
      </c>
      <c r="B41" s="35" t="s">
        <v>218</v>
      </c>
      <c r="C41" s="35" t="s">
        <v>215</v>
      </c>
      <c r="D41" s="35">
        <v>99268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>
        <v>99268</v>
      </c>
    </row>
    <row r="42" spans="1:9" ht="12">
      <c r="A42" s="30" t="s">
        <v>93</v>
      </c>
      <c r="B42" s="30" t="s">
        <v>219</v>
      </c>
      <c r="C42" s="30" t="s">
        <v>215</v>
      </c>
      <c r="D42" s="30">
        <v>84000</v>
      </c>
      <c r="I42" s="30">
        <v>84000</v>
      </c>
    </row>
    <row r="43" spans="1:9" ht="12">
      <c r="A43" s="30" t="s">
        <v>220</v>
      </c>
      <c r="B43" s="30" t="s">
        <v>221</v>
      </c>
      <c r="C43" s="30" t="s">
        <v>222</v>
      </c>
      <c r="D43" s="30">
        <v>47000</v>
      </c>
      <c r="I43" s="30">
        <v>47000</v>
      </c>
    </row>
    <row r="44" spans="1:6" ht="12">
      <c r="A44" s="30" t="s">
        <v>85</v>
      </c>
      <c r="B44" s="30" t="s">
        <v>159</v>
      </c>
      <c r="C44" s="30" t="s">
        <v>160</v>
      </c>
      <c r="D44" s="30">
        <v>403.6</v>
      </c>
      <c r="F44" s="30">
        <v>403.6</v>
      </c>
    </row>
    <row r="45" spans="1:16" ht="12">
      <c r="A45" s="30" t="s">
        <v>116</v>
      </c>
      <c r="C45" s="30" t="s">
        <v>176</v>
      </c>
      <c r="D45" s="30">
        <v>15000</v>
      </c>
      <c r="P45" s="30">
        <v>15000</v>
      </c>
    </row>
    <row r="46" spans="1:17" s="31" customFormat="1" ht="12">
      <c r="A46" s="31" t="s">
        <v>128</v>
      </c>
      <c r="D46" s="31">
        <f>SUM(D8:D45)</f>
        <v>2666000</v>
      </c>
      <c r="F46" s="31">
        <f>SUM(F8:F44)</f>
        <v>1831</v>
      </c>
      <c r="G46" s="31">
        <f aca="true" t="shared" si="0" ref="G46:Q46">SUM(G8:G44)</f>
        <v>462050</v>
      </c>
      <c r="H46" s="31">
        <f t="shared" si="0"/>
        <v>66400</v>
      </c>
      <c r="I46" s="31">
        <f>SUM(I8:I44)</f>
        <v>816875</v>
      </c>
      <c r="J46" s="31">
        <f t="shared" si="0"/>
        <v>40400</v>
      </c>
      <c r="K46" s="31">
        <f t="shared" si="0"/>
        <v>76176</v>
      </c>
      <c r="L46" s="31">
        <f t="shared" si="0"/>
        <v>3000</v>
      </c>
      <c r="M46" s="31">
        <f t="shared" si="0"/>
        <v>15000</v>
      </c>
      <c r="N46" s="31">
        <f t="shared" si="0"/>
        <v>1060000</v>
      </c>
      <c r="O46" s="31">
        <f t="shared" si="0"/>
        <v>10000</v>
      </c>
      <c r="P46" s="31">
        <f>SUM(P45)</f>
        <v>15000</v>
      </c>
      <c r="Q46" s="31">
        <f t="shared" si="0"/>
        <v>99268</v>
      </c>
    </row>
    <row r="51" ht="12">
      <c r="A51" s="30" t="s">
        <v>106</v>
      </c>
    </row>
    <row r="53" spans="5:6" ht="12">
      <c r="E53" s="30">
        <v>541</v>
      </c>
      <c r="F53" s="30">
        <v>25211</v>
      </c>
    </row>
    <row r="54" spans="1:5" ht="12">
      <c r="A54" s="30" t="s">
        <v>104</v>
      </c>
      <c r="B54" s="30" t="s">
        <v>103</v>
      </c>
      <c r="C54" s="30" t="s">
        <v>173</v>
      </c>
      <c r="D54" s="30">
        <f aca="true" t="shared" si="1" ref="D54:D59">+E54</f>
        <v>2774100</v>
      </c>
      <c r="E54" s="30">
        <v>2774100</v>
      </c>
    </row>
    <row r="55" spans="1:5" ht="12">
      <c r="A55" s="30" t="s">
        <v>104</v>
      </c>
      <c r="B55" s="30" t="s">
        <v>107</v>
      </c>
      <c r="C55" s="30" t="s">
        <v>173</v>
      </c>
      <c r="D55" s="30">
        <f t="shared" si="1"/>
        <v>348500</v>
      </c>
      <c r="E55" s="30">
        <v>348500</v>
      </c>
    </row>
    <row r="56" spans="1:5" ht="12">
      <c r="A56" s="30" t="s">
        <v>104</v>
      </c>
      <c r="B56" s="30" t="s">
        <v>108</v>
      </c>
      <c r="C56" s="30" t="s">
        <v>173</v>
      </c>
      <c r="D56" s="30">
        <f t="shared" si="1"/>
        <v>415400</v>
      </c>
      <c r="E56" s="30">
        <v>415400</v>
      </c>
    </row>
    <row r="57" spans="1:5" ht="12">
      <c r="A57" s="30" t="s">
        <v>104</v>
      </c>
      <c r="B57" s="30" t="s">
        <v>111</v>
      </c>
      <c r="C57" s="30" t="s">
        <v>173</v>
      </c>
      <c r="D57" s="30">
        <f t="shared" si="1"/>
        <v>1007800</v>
      </c>
      <c r="E57" s="30">
        <v>1007800</v>
      </c>
    </row>
    <row r="58" spans="1:5" ht="12">
      <c r="A58" s="30" t="s">
        <v>104</v>
      </c>
      <c r="B58" s="30" t="s">
        <v>162</v>
      </c>
      <c r="C58" s="30" t="s">
        <v>173</v>
      </c>
      <c r="D58" s="30">
        <f t="shared" si="1"/>
        <v>654300</v>
      </c>
      <c r="E58" s="30">
        <v>654300</v>
      </c>
    </row>
    <row r="59" spans="1:5" ht="12">
      <c r="A59" s="30" t="s">
        <v>81</v>
      </c>
      <c r="B59" s="30" t="s">
        <v>127</v>
      </c>
      <c r="C59" s="30" t="s">
        <v>160</v>
      </c>
      <c r="D59" s="30">
        <f t="shared" si="1"/>
        <v>57.1</v>
      </c>
      <c r="E59" s="30">
        <v>57.1</v>
      </c>
    </row>
    <row r="60" spans="1:5" s="31" customFormat="1" ht="12">
      <c r="A60" s="31" t="s">
        <v>170</v>
      </c>
      <c r="D60" s="31">
        <f>SUM(D54:D59)</f>
        <v>5200157.1</v>
      </c>
      <c r="E60" s="31">
        <f>SUM(E54:E59)</f>
        <v>5200157.1</v>
      </c>
    </row>
    <row r="67" ht="12">
      <c r="A67" s="30" t="s">
        <v>81</v>
      </c>
    </row>
    <row r="68" spans="6:8" ht="12">
      <c r="F68" s="30">
        <v>5211</v>
      </c>
      <c r="G68" s="30">
        <v>5271</v>
      </c>
      <c r="H68" s="30">
        <v>25211</v>
      </c>
    </row>
    <row r="69" spans="1:6" ht="12">
      <c r="A69" s="30" t="s">
        <v>223</v>
      </c>
      <c r="B69" s="30" t="s">
        <v>224</v>
      </c>
      <c r="C69" s="30" t="s">
        <v>225</v>
      </c>
      <c r="D69" s="30">
        <v>64650</v>
      </c>
      <c r="F69" s="30">
        <v>64650</v>
      </c>
    </row>
    <row r="70" spans="1:7" ht="12">
      <c r="A70" s="30" t="s">
        <v>86</v>
      </c>
      <c r="C70" s="30" t="s">
        <v>171</v>
      </c>
      <c r="D70" s="30">
        <f>+G70</f>
        <v>2632170</v>
      </c>
      <c r="G70" s="30">
        <f>23255+27502+27503+27503+36230+47069+47159+47618+52323+52323+52323+55007+55007+55007+55007+55007+55007+55007+55007+55557+62567+65645+67942+68623+69749+70025+77687+84909+88806+97551+99854+101874+104743+107388+115120+125056+136526+151684</f>
        <v>2632170</v>
      </c>
    </row>
    <row r="71" spans="1:8" ht="12">
      <c r="A71" s="30" t="s">
        <v>85</v>
      </c>
      <c r="D71" s="30">
        <f>+H71</f>
        <v>2666000</v>
      </c>
      <c r="H71" s="30">
        <v>2666000</v>
      </c>
    </row>
    <row r="72" spans="1:8" s="31" customFormat="1" ht="12">
      <c r="A72" s="31" t="s">
        <v>67</v>
      </c>
      <c r="D72" s="31">
        <f>SUM(D69:D71)</f>
        <v>5362820</v>
      </c>
      <c r="F72" s="31">
        <f>SUM(F69:F71)</f>
        <v>64650</v>
      </c>
      <c r="G72" s="31">
        <f>SUM(G69:G71)</f>
        <v>2632170</v>
      </c>
      <c r="H72" s="31">
        <f>SUM(H69:H71)</f>
        <v>2666000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69"/>
  <sheetViews>
    <sheetView zoomScalePageLayoutView="0" workbookViewId="0" topLeftCell="A13">
      <selection activeCell="H49" sqref="H49"/>
    </sheetView>
  </sheetViews>
  <sheetFormatPr defaultColWidth="9.140625" defaultRowHeight="12.75"/>
  <cols>
    <col min="1" max="1" width="24.00390625" style="37" customWidth="1"/>
    <col min="2" max="2" width="18.8515625" style="37" customWidth="1"/>
    <col min="3" max="3" width="7.140625" style="37" customWidth="1"/>
    <col min="4" max="4" width="11.421875" style="37" customWidth="1"/>
    <col min="5" max="5" width="8.421875" style="37" customWidth="1"/>
    <col min="6" max="6" width="7.7109375" style="37" customWidth="1"/>
    <col min="7" max="7" width="9.140625" style="37" customWidth="1"/>
    <col min="8" max="8" width="6.57421875" style="37" customWidth="1"/>
    <col min="9" max="9" width="8.28125" style="37" customWidth="1"/>
    <col min="10" max="10" width="7.421875" style="37" customWidth="1"/>
    <col min="11" max="11" width="7.140625" style="37" customWidth="1"/>
    <col min="12" max="12" width="5.8515625" style="37" customWidth="1"/>
    <col min="13" max="13" width="6.00390625" style="37" customWidth="1"/>
    <col min="14" max="14" width="5.421875" style="37" customWidth="1"/>
    <col min="15" max="16384" width="9.140625" style="37" customWidth="1"/>
  </cols>
  <sheetData>
    <row r="2" ht="12" thickBot="1"/>
    <row r="3" spans="1:14" ht="12" thickBot="1">
      <c r="A3" s="39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5" spans="1:13" ht="11.25">
      <c r="A5" s="42"/>
      <c r="B5" s="42"/>
      <c r="C5" s="42"/>
      <c r="D5" s="42"/>
      <c r="E5" s="42">
        <v>541</v>
      </c>
      <c r="F5" s="42">
        <v>7137</v>
      </c>
      <c r="G5" s="42">
        <v>25211</v>
      </c>
      <c r="H5" s="42">
        <v>52131</v>
      </c>
      <c r="I5" s="42">
        <v>2511</v>
      </c>
      <c r="J5" s="42"/>
      <c r="K5" s="42"/>
      <c r="L5" s="42"/>
      <c r="M5" s="42"/>
    </row>
    <row r="6" spans="1:13" ht="11.25">
      <c r="A6" s="42" t="s">
        <v>104</v>
      </c>
      <c r="B6" s="42" t="s">
        <v>103</v>
      </c>
      <c r="C6" s="42" t="s">
        <v>228</v>
      </c>
      <c r="D6" s="42">
        <f>+E6</f>
        <v>2741100</v>
      </c>
      <c r="E6" s="42">
        <v>2741100</v>
      </c>
      <c r="F6" s="42"/>
      <c r="G6" s="42"/>
      <c r="H6" s="42"/>
      <c r="I6" s="42"/>
      <c r="J6" s="42"/>
      <c r="K6" s="42"/>
      <c r="L6" s="42"/>
      <c r="M6" s="42"/>
    </row>
    <row r="7" spans="1:13" ht="11.25">
      <c r="A7" s="42" t="s">
        <v>104</v>
      </c>
      <c r="B7" s="42" t="s">
        <v>107</v>
      </c>
      <c r="C7" s="42" t="s">
        <v>228</v>
      </c>
      <c r="D7" s="42">
        <v>344400</v>
      </c>
      <c r="E7" s="42">
        <v>344400</v>
      </c>
      <c r="F7" s="42"/>
      <c r="G7" s="42"/>
      <c r="H7" s="42"/>
      <c r="I7" s="42"/>
      <c r="J7" s="42"/>
      <c r="K7" s="42"/>
      <c r="L7" s="42"/>
      <c r="M7" s="42"/>
    </row>
    <row r="8" spans="1:13" ht="11.25">
      <c r="A8" s="42" t="s">
        <v>104</v>
      </c>
      <c r="B8" s="42" t="s">
        <v>108</v>
      </c>
      <c r="C8" s="42" t="s">
        <v>228</v>
      </c>
      <c r="D8" s="42">
        <v>410400</v>
      </c>
      <c r="E8" s="42">
        <f>+D8</f>
        <v>410400</v>
      </c>
      <c r="F8" s="42"/>
      <c r="G8" s="42"/>
      <c r="H8" s="42"/>
      <c r="I8" s="42"/>
      <c r="J8" s="42"/>
      <c r="K8" s="42"/>
      <c r="L8" s="42"/>
      <c r="M8" s="42"/>
    </row>
    <row r="9" spans="1:13" ht="11.25">
      <c r="A9" s="42" t="s">
        <v>104</v>
      </c>
      <c r="B9" s="42" t="s">
        <v>111</v>
      </c>
      <c r="C9" s="42" t="s">
        <v>228</v>
      </c>
      <c r="D9" s="42">
        <f>+E9</f>
        <v>1007700</v>
      </c>
      <c r="E9" s="42">
        <v>1007700</v>
      </c>
      <c r="F9" s="42"/>
      <c r="G9" s="42"/>
      <c r="H9" s="42"/>
      <c r="I9" s="42"/>
      <c r="J9" s="42"/>
      <c r="K9" s="42"/>
      <c r="L9" s="42"/>
      <c r="M9" s="42"/>
    </row>
    <row r="10" spans="1:13" ht="11.25">
      <c r="A10" s="42" t="s">
        <v>104</v>
      </c>
      <c r="B10" s="42" t="s">
        <v>162</v>
      </c>
      <c r="C10" s="42" t="s">
        <v>228</v>
      </c>
      <c r="D10" s="42">
        <f>+E10</f>
        <v>646500</v>
      </c>
      <c r="E10" s="42">
        <v>646500</v>
      </c>
      <c r="F10" s="42"/>
      <c r="G10" s="42"/>
      <c r="H10" s="42"/>
      <c r="I10" s="42"/>
      <c r="J10" s="42"/>
      <c r="K10" s="42"/>
      <c r="L10" s="42"/>
      <c r="M10" s="42"/>
    </row>
    <row r="11" spans="1:13" ht="11.25">
      <c r="A11" s="42" t="s">
        <v>226</v>
      </c>
      <c r="B11" s="42" t="s">
        <v>227</v>
      </c>
      <c r="C11" s="42" t="s">
        <v>228</v>
      </c>
      <c r="D11" s="42">
        <v>184000</v>
      </c>
      <c r="E11" s="42">
        <v>184000</v>
      </c>
      <c r="F11" s="42"/>
      <c r="G11" s="42"/>
      <c r="H11" s="42"/>
      <c r="I11" s="42"/>
      <c r="J11" s="42"/>
      <c r="K11" s="42"/>
      <c r="L11" s="42"/>
      <c r="M11" s="42"/>
    </row>
    <row r="12" spans="1:13" ht="11.25">
      <c r="A12" s="42" t="s">
        <v>114</v>
      </c>
      <c r="B12" s="42" t="s">
        <v>233</v>
      </c>
      <c r="C12" s="42" t="s">
        <v>229</v>
      </c>
      <c r="D12" s="42">
        <v>432000</v>
      </c>
      <c r="E12" s="42"/>
      <c r="F12" s="42"/>
      <c r="G12" s="42">
        <v>432000</v>
      </c>
      <c r="H12" s="42"/>
      <c r="I12" s="42"/>
      <c r="J12" s="42"/>
      <c r="K12" s="42"/>
      <c r="L12" s="42"/>
      <c r="M12" s="42"/>
    </row>
    <row r="13" spans="1:13" ht="11.25">
      <c r="A13" s="42" t="s">
        <v>241</v>
      </c>
      <c r="B13" s="42"/>
      <c r="C13" s="42" t="s">
        <v>242</v>
      </c>
      <c r="D13" s="42">
        <v>15000</v>
      </c>
      <c r="E13" s="42"/>
      <c r="F13" s="42">
        <v>15000</v>
      </c>
      <c r="G13" s="42"/>
      <c r="H13" s="42"/>
      <c r="I13" s="42"/>
      <c r="J13" s="42"/>
      <c r="K13" s="42"/>
      <c r="L13" s="42"/>
      <c r="M13" s="42"/>
    </row>
    <row r="14" spans="1:13" ht="11.25">
      <c r="A14" s="42" t="s">
        <v>258</v>
      </c>
      <c r="B14" s="42"/>
      <c r="C14" s="42" t="s">
        <v>242</v>
      </c>
      <c r="D14" s="42">
        <v>40000</v>
      </c>
      <c r="E14" s="42"/>
      <c r="F14" s="42"/>
      <c r="G14" s="42"/>
      <c r="H14" s="42">
        <v>40000</v>
      </c>
      <c r="I14" s="42"/>
      <c r="J14" s="42"/>
      <c r="K14" s="42"/>
      <c r="L14" s="42"/>
      <c r="M14" s="42"/>
    </row>
    <row r="15" spans="1:13" ht="11.25">
      <c r="A15" s="42" t="s">
        <v>258</v>
      </c>
      <c r="B15" s="42"/>
      <c r="C15" s="42" t="s">
        <v>260</v>
      </c>
      <c r="D15" s="42">
        <v>30731</v>
      </c>
      <c r="E15" s="42"/>
      <c r="F15" s="42"/>
      <c r="G15" s="42"/>
      <c r="H15" s="42">
        <v>30731</v>
      </c>
      <c r="I15" s="42"/>
      <c r="J15" s="42"/>
      <c r="K15" s="42"/>
      <c r="L15" s="42"/>
      <c r="M15" s="42"/>
    </row>
    <row r="16" spans="1:13" ht="11.25">
      <c r="A16" s="42" t="s">
        <v>264</v>
      </c>
      <c r="B16" s="42"/>
      <c r="C16" s="42"/>
      <c r="D16" s="42">
        <v>33000</v>
      </c>
      <c r="E16" s="42"/>
      <c r="F16" s="42"/>
      <c r="G16" s="42"/>
      <c r="H16" s="42"/>
      <c r="I16" s="42">
        <v>33000</v>
      </c>
      <c r="J16" s="42"/>
      <c r="K16" s="42"/>
      <c r="L16" s="42"/>
      <c r="M16" s="42"/>
    </row>
    <row r="17" spans="1:13" ht="11.25">
      <c r="A17" s="42" t="s">
        <v>261</v>
      </c>
      <c r="B17" s="42"/>
      <c r="C17" s="42"/>
      <c r="D17" s="43">
        <v>2310</v>
      </c>
      <c r="E17" s="42">
        <v>2310</v>
      </c>
      <c r="F17" s="42"/>
      <c r="G17" s="42"/>
      <c r="H17" s="42"/>
      <c r="I17" s="42"/>
      <c r="J17" s="42"/>
      <c r="K17" s="42"/>
      <c r="L17" s="42"/>
      <c r="M17" s="42"/>
    </row>
    <row r="18" spans="1:13" ht="11.25">
      <c r="A18" s="42" t="s">
        <v>127</v>
      </c>
      <c r="B18" s="42"/>
      <c r="C18" s="42"/>
      <c r="D18" s="44">
        <v>339.4</v>
      </c>
      <c r="E18" s="42"/>
      <c r="F18" s="42">
        <v>339.4</v>
      </c>
      <c r="G18" s="42"/>
      <c r="H18" s="42"/>
      <c r="I18" s="42"/>
      <c r="J18" s="42"/>
      <c r="K18" s="42"/>
      <c r="L18" s="42"/>
      <c r="M18" s="42"/>
    </row>
    <row r="19" spans="1:13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1.25">
      <c r="A20" s="45" t="s">
        <v>170</v>
      </c>
      <c r="B20" s="45"/>
      <c r="C20" s="45"/>
      <c r="D20" s="45">
        <f>SUM(D6:D19)</f>
        <v>5887480.4</v>
      </c>
      <c r="E20" s="45">
        <f>SUM(E6:E18)</f>
        <v>5336410</v>
      </c>
      <c r="F20" s="45">
        <f>SUM(F13:F19)</f>
        <v>15339.4</v>
      </c>
      <c r="G20" s="45">
        <f>SUM(G12:G19)</f>
        <v>432000</v>
      </c>
      <c r="H20" s="45">
        <f>SUM(H13:H19)</f>
        <v>70731</v>
      </c>
      <c r="I20" s="45">
        <f>SUM(I13:I19)</f>
        <v>33000</v>
      </c>
      <c r="J20" s="42"/>
      <c r="K20" s="42"/>
      <c r="L20" s="42"/>
      <c r="M20" s="42"/>
    </row>
    <row r="21" spans="1:13" ht="11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1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 thickBot="1"/>
    <row r="24" spans="1:14" ht="11.25">
      <c r="A24" s="46" t="s">
        <v>106</v>
      </c>
      <c r="B24" s="47" t="s">
        <v>126</v>
      </c>
      <c r="C24" s="47"/>
      <c r="D24" s="47"/>
      <c r="E24" s="47"/>
      <c r="F24" s="47"/>
      <c r="G24" s="47"/>
      <c r="H24" s="47"/>
      <c r="I24" s="47" t="s">
        <v>115</v>
      </c>
      <c r="J24" s="47" t="s">
        <v>122</v>
      </c>
      <c r="K24" s="47" t="s">
        <v>212</v>
      </c>
      <c r="L24" s="47"/>
      <c r="M24" s="47"/>
      <c r="N24" s="48" t="s">
        <v>263</v>
      </c>
    </row>
    <row r="25" spans="1:14" ht="11.25">
      <c r="A25" s="42"/>
      <c r="B25" s="42"/>
      <c r="C25" s="42"/>
      <c r="D25" s="42"/>
      <c r="E25" s="42"/>
      <c r="F25" s="42">
        <v>5271</v>
      </c>
      <c r="G25" s="42">
        <v>25211</v>
      </c>
      <c r="H25" s="42">
        <v>5211</v>
      </c>
      <c r="I25" s="42">
        <v>524</v>
      </c>
      <c r="J25" s="42">
        <v>524</v>
      </c>
      <c r="K25" s="42">
        <v>524</v>
      </c>
      <c r="L25" s="42">
        <v>5212</v>
      </c>
      <c r="M25" s="42">
        <v>52131</v>
      </c>
      <c r="N25" s="42">
        <v>524</v>
      </c>
    </row>
    <row r="26" spans="1:14" ht="11.25">
      <c r="A26" s="42" t="s">
        <v>86</v>
      </c>
      <c r="B26" s="42"/>
      <c r="C26" s="42" t="s">
        <v>230</v>
      </c>
      <c r="D26" s="42">
        <f>+F26</f>
        <v>2903624</v>
      </c>
      <c r="E26" s="42"/>
      <c r="F26" s="42">
        <f>5001+23255+27502+27503+27503+44135+46509+52323+52323+52506+52506+52506+53207+55007+55007+55007+55007+55007+55007+55007+55007+55188+55933+57186+60616+66347+66347+67687+67942+70654+76960+77687+89808+97205+101874+104743+119634+123058+126092+136526+151684+173618</f>
        <v>2903624</v>
      </c>
      <c r="G26" s="42"/>
      <c r="H26" s="42"/>
      <c r="I26" s="42"/>
      <c r="J26" s="42"/>
      <c r="K26" s="42"/>
      <c r="L26" s="42"/>
      <c r="M26" s="42"/>
      <c r="N26" s="42"/>
    </row>
    <row r="27" spans="1:14" ht="11.25">
      <c r="A27" s="42" t="s">
        <v>231</v>
      </c>
      <c r="B27" s="42" t="s">
        <v>232</v>
      </c>
      <c r="C27" s="42" t="s">
        <v>229</v>
      </c>
      <c r="D27" s="42">
        <f>+G27</f>
        <v>432000</v>
      </c>
      <c r="E27" s="42"/>
      <c r="F27" s="42"/>
      <c r="G27" s="42">
        <v>432000</v>
      </c>
      <c r="H27" s="42"/>
      <c r="I27" s="42"/>
      <c r="J27" s="42"/>
      <c r="K27" s="42"/>
      <c r="L27" s="42"/>
      <c r="M27" s="42"/>
      <c r="N27" s="42"/>
    </row>
    <row r="28" spans="1:14" ht="11.25">
      <c r="A28" s="42" t="s">
        <v>86</v>
      </c>
      <c r="B28" s="42"/>
      <c r="C28" s="42" t="s">
        <v>229</v>
      </c>
      <c r="D28" s="42">
        <f>+F28</f>
        <v>303263</v>
      </c>
      <c r="E28" s="42"/>
      <c r="F28" s="42">
        <f>11340+27503+58136+79380+126904</f>
        <v>303263</v>
      </c>
      <c r="G28" s="42"/>
      <c r="H28" s="42"/>
      <c r="I28" s="42"/>
      <c r="J28" s="42"/>
      <c r="K28" s="42"/>
      <c r="L28" s="42"/>
      <c r="M28" s="42"/>
      <c r="N28" s="42"/>
    </row>
    <row r="29" spans="1:14" ht="11.25">
      <c r="A29" s="42" t="s">
        <v>76</v>
      </c>
      <c r="B29" s="42"/>
      <c r="C29" s="42" t="s">
        <v>235</v>
      </c>
      <c r="D29" s="42">
        <f>+H29</f>
        <v>3600</v>
      </c>
      <c r="E29" s="42"/>
      <c r="F29" s="42"/>
      <c r="G29" s="42"/>
      <c r="H29" s="42">
        <v>3600</v>
      </c>
      <c r="I29" s="42"/>
      <c r="J29" s="42"/>
      <c r="K29" s="42"/>
      <c r="L29" s="42"/>
      <c r="M29" s="42"/>
      <c r="N29" s="42"/>
    </row>
    <row r="30" spans="1:14" ht="11.25">
      <c r="A30" s="42" t="s">
        <v>116</v>
      </c>
      <c r="B30" s="42"/>
      <c r="C30" s="42" t="s">
        <v>235</v>
      </c>
      <c r="D30" s="42">
        <f>+I30</f>
        <v>6000</v>
      </c>
      <c r="E30" s="42"/>
      <c r="F30" s="42"/>
      <c r="G30" s="42"/>
      <c r="H30" s="42"/>
      <c r="I30" s="42">
        <v>6000</v>
      </c>
      <c r="J30" s="42"/>
      <c r="K30" s="42"/>
      <c r="L30" s="42"/>
      <c r="M30" s="42"/>
      <c r="N30" s="42"/>
    </row>
    <row r="31" spans="1:14" ht="11.25">
      <c r="A31" s="42" t="s">
        <v>145</v>
      </c>
      <c r="B31" s="42" t="s">
        <v>234</v>
      </c>
      <c r="C31" s="42" t="s">
        <v>235</v>
      </c>
      <c r="D31" s="42">
        <v>10000</v>
      </c>
      <c r="E31" s="42"/>
      <c r="F31" s="42"/>
      <c r="G31" s="42"/>
      <c r="H31" s="42">
        <v>10000</v>
      </c>
      <c r="I31" s="42"/>
      <c r="J31" s="42"/>
      <c r="K31" s="42"/>
      <c r="L31" s="42"/>
      <c r="M31" s="42"/>
      <c r="N31" s="42"/>
    </row>
    <row r="32" spans="1:14" ht="11.25">
      <c r="A32" s="42" t="s">
        <v>138</v>
      </c>
      <c r="B32" s="42"/>
      <c r="C32" s="42" t="s">
        <v>235</v>
      </c>
      <c r="D32" s="42">
        <v>11000</v>
      </c>
      <c r="E32" s="42"/>
      <c r="F32" s="42"/>
      <c r="G32" s="42"/>
      <c r="H32" s="42"/>
      <c r="I32" s="42"/>
      <c r="J32" s="42">
        <v>11000</v>
      </c>
      <c r="K32" s="42"/>
      <c r="L32" s="42"/>
      <c r="M32" s="42"/>
      <c r="N32" s="42"/>
    </row>
    <row r="33" spans="1:14" ht="11.25">
      <c r="A33" s="42" t="s">
        <v>216</v>
      </c>
      <c r="B33" s="42" t="s">
        <v>236</v>
      </c>
      <c r="C33" s="42" t="s">
        <v>235</v>
      </c>
      <c r="D33" s="42">
        <v>20000</v>
      </c>
      <c r="E33" s="42"/>
      <c r="F33" s="42"/>
      <c r="G33" s="42"/>
      <c r="H33" s="42">
        <v>20000</v>
      </c>
      <c r="I33" s="42"/>
      <c r="J33" s="42"/>
      <c r="K33" s="42"/>
      <c r="L33" s="42"/>
      <c r="M33" s="42"/>
      <c r="N33" s="42"/>
    </row>
    <row r="34" spans="1:14" ht="11.25">
      <c r="A34" s="42" t="s">
        <v>223</v>
      </c>
      <c r="B34" s="42" t="s">
        <v>144</v>
      </c>
      <c r="C34" s="42" t="s">
        <v>235</v>
      </c>
      <c r="D34" s="42">
        <v>40000</v>
      </c>
      <c r="E34" s="42"/>
      <c r="F34" s="42"/>
      <c r="G34" s="42"/>
      <c r="H34" s="42">
        <v>40000</v>
      </c>
      <c r="I34" s="42"/>
      <c r="J34" s="42"/>
      <c r="K34" s="42"/>
      <c r="L34" s="42"/>
      <c r="M34" s="42"/>
      <c r="N34" s="42"/>
    </row>
    <row r="35" spans="1:14" ht="11.25">
      <c r="A35" s="42" t="s">
        <v>193</v>
      </c>
      <c r="B35" s="42" t="s">
        <v>237</v>
      </c>
      <c r="C35" s="42" t="s">
        <v>235</v>
      </c>
      <c r="D35" s="42">
        <v>69600</v>
      </c>
      <c r="E35" s="42"/>
      <c r="F35" s="42"/>
      <c r="G35" s="42"/>
      <c r="H35" s="42">
        <v>69600</v>
      </c>
      <c r="I35" s="42"/>
      <c r="J35" s="42"/>
      <c r="K35" s="42"/>
      <c r="L35" s="42"/>
      <c r="M35" s="42"/>
      <c r="N35" s="42"/>
    </row>
    <row r="36" spans="1:14" ht="11.25">
      <c r="A36" s="42" t="s">
        <v>220</v>
      </c>
      <c r="B36" s="42" t="s">
        <v>238</v>
      </c>
      <c r="C36" s="42" t="s">
        <v>235</v>
      </c>
      <c r="D36" s="42">
        <v>74000</v>
      </c>
      <c r="E36" s="42"/>
      <c r="F36" s="42"/>
      <c r="G36" s="42"/>
      <c r="H36" s="42">
        <v>74000</v>
      </c>
      <c r="I36" s="42"/>
      <c r="J36" s="42"/>
      <c r="K36" s="42"/>
      <c r="L36" s="42"/>
      <c r="M36" s="42"/>
      <c r="N36" s="42"/>
    </row>
    <row r="37" spans="1:14" ht="11.25">
      <c r="A37" s="42" t="s">
        <v>239</v>
      </c>
      <c r="B37" s="42" t="s">
        <v>240</v>
      </c>
      <c r="C37" s="42" t="s">
        <v>235</v>
      </c>
      <c r="D37" s="42">
        <v>92750</v>
      </c>
      <c r="E37" s="42"/>
      <c r="F37" s="42"/>
      <c r="G37" s="42"/>
      <c r="H37" s="42">
        <v>92750</v>
      </c>
      <c r="I37" s="42"/>
      <c r="J37" s="42"/>
      <c r="K37" s="42"/>
      <c r="L37" s="42"/>
      <c r="M37" s="42"/>
      <c r="N37" s="42"/>
    </row>
    <row r="38" spans="1:14" ht="11.25">
      <c r="A38" s="42" t="s">
        <v>142</v>
      </c>
      <c r="B38" s="42"/>
      <c r="C38" s="42" t="s">
        <v>235</v>
      </c>
      <c r="D38" s="42">
        <v>1030000</v>
      </c>
      <c r="E38" s="42"/>
      <c r="F38" s="42"/>
      <c r="G38" s="42"/>
      <c r="H38" s="42"/>
      <c r="I38" s="42"/>
      <c r="J38" s="42"/>
      <c r="K38" s="42">
        <v>1030000</v>
      </c>
      <c r="L38" s="42"/>
      <c r="M38" s="42"/>
      <c r="N38" s="42"/>
    </row>
    <row r="39" spans="1:14" ht="11.25">
      <c r="A39" s="42" t="s">
        <v>196</v>
      </c>
      <c r="B39" s="42" t="s">
        <v>184</v>
      </c>
      <c r="C39" s="42" t="s">
        <v>242</v>
      </c>
      <c r="D39" s="42">
        <v>7500</v>
      </c>
      <c r="E39" s="42"/>
      <c r="F39" s="42"/>
      <c r="G39" s="42"/>
      <c r="H39" s="42">
        <v>7500</v>
      </c>
      <c r="I39" s="42"/>
      <c r="J39" s="42"/>
      <c r="K39" s="42"/>
      <c r="L39" s="42"/>
      <c r="M39" s="42"/>
      <c r="N39" s="42"/>
    </row>
    <row r="40" spans="1:14" ht="11.25">
      <c r="A40" s="42" t="s">
        <v>243</v>
      </c>
      <c r="B40" s="42" t="s">
        <v>244</v>
      </c>
      <c r="C40" s="42" t="s">
        <v>242</v>
      </c>
      <c r="D40" s="42">
        <v>8394</v>
      </c>
      <c r="E40" s="42"/>
      <c r="F40" s="42"/>
      <c r="G40" s="42"/>
      <c r="H40" s="42">
        <v>8394</v>
      </c>
      <c r="I40" s="42"/>
      <c r="J40" s="42"/>
      <c r="K40" s="42"/>
      <c r="L40" s="42"/>
      <c r="M40" s="42"/>
      <c r="N40" s="42"/>
    </row>
    <row r="41" spans="1:14" ht="11.25">
      <c r="A41" s="42" t="s">
        <v>195</v>
      </c>
      <c r="B41" s="42" t="s">
        <v>184</v>
      </c>
      <c r="C41" s="42" t="s">
        <v>242</v>
      </c>
      <c r="D41" s="42">
        <v>10000</v>
      </c>
      <c r="E41" s="42"/>
      <c r="F41" s="42"/>
      <c r="G41" s="42"/>
      <c r="H41" s="42">
        <v>10000</v>
      </c>
      <c r="I41" s="42"/>
      <c r="J41" s="42"/>
      <c r="K41" s="42"/>
      <c r="L41" s="42"/>
      <c r="M41" s="42"/>
      <c r="N41" s="42"/>
    </row>
    <row r="42" spans="1:14" ht="11.25">
      <c r="A42" s="42" t="s">
        <v>245</v>
      </c>
      <c r="B42" s="42" t="s">
        <v>234</v>
      </c>
      <c r="C42" s="42" t="s">
        <v>242</v>
      </c>
      <c r="D42" s="42">
        <v>12000</v>
      </c>
      <c r="E42" s="42"/>
      <c r="F42" s="42"/>
      <c r="G42" s="42"/>
      <c r="H42" s="42">
        <v>12000</v>
      </c>
      <c r="I42" s="42"/>
      <c r="J42" s="42"/>
      <c r="K42" s="42"/>
      <c r="L42" s="42"/>
      <c r="M42" s="42"/>
      <c r="N42" s="42"/>
    </row>
    <row r="43" spans="1:14" ht="11.25">
      <c r="A43" s="42" t="s">
        <v>189</v>
      </c>
      <c r="B43" s="42" t="s">
        <v>246</v>
      </c>
      <c r="C43" s="42" t="s">
        <v>242</v>
      </c>
      <c r="D43" s="42">
        <v>12000</v>
      </c>
      <c r="E43" s="42"/>
      <c r="F43" s="42"/>
      <c r="G43" s="42"/>
      <c r="H43" s="42">
        <v>12000</v>
      </c>
      <c r="I43" s="42"/>
      <c r="J43" s="42"/>
      <c r="K43" s="42"/>
      <c r="L43" s="42"/>
      <c r="M43" s="42"/>
      <c r="N43" s="42"/>
    </row>
    <row r="44" spans="1:14" ht="11.25">
      <c r="A44" s="42" t="s">
        <v>183</v>
      </c>
      <c r="B44" s="42" t="s">
        <v>184</v>
      </c>
      <c r="C44" s="42" t="s">
        <v>242</v>
      </c>
      <c r="D44" s="42">
        <v>100000</v>
      </c>
      <c r="E44" s="42"/>
      <c r="F44" s="42"/>
      <c r="G44" s="42"/>
      <c r="H44" s="42">
        <v>100000</v>
      </c>
      <c r="I44" s="42"/>
      <c r="J44" s="42"/>
      <c r="K44" s="42"/>
      <c r="L44" s="42"/>
      <c r="M44" s="42"/>
      <c r="N44" s="42"/>
    </row>
    <row r="45" spans="1:14" ht="11.25">
      <c r="A45" s="42" t="s">
        <v>201</v>
      </c>
      <c r="B45" s="42" t="s">
        <v>184</v>
      </c>
      <c r="C45" s="42" t="s">
        <v>242</v>
      </c>
      <c r="D45" s="42">
        <v>15000</v>
      </c>
      <c r="E45" s="42"/>
      <c r="F45" s="42"/>
      <c r="G45" s="42"/>
      <c r="H45" s="42">
        <v>15000</v>
      </c>
      <c r="I45" s="42"/>
      <c r="J45" s="42"/>
      <c r="K45" s="42"/>
      <c r="L45" s="42"/>
      <c r="M45" s="42"/>
      <c r="N45" s="42"/>
    </row>
    <row r="46" spans="1:14" ht="11.25">
      <c r="A46" s="42" t="s">
        <v>206</v>
      </c>
      <c r="B46" s="42" t="s">
        <v>184</v>
      </c>
      <c r="C46" s="42" t="s">
        <v>242</v>
      </c>
      <c r="D46" s="42">
        <v>15000</v>
      </c>
      <c r="E46" s="42"/>
      <c r="F46" s="42"/>
      <c r="G46" s="42"/>
      <c r="H46" s="42">
        <v>15000</v>
      </c>
      <c r="I46" s="42"/>
      <c r="J46" s="42"/>
      <c r="K46" s="42"/>
      <c r="L46" s="42"/>
      <c r="M46" s="42"/>
      <c r="N46" s="42"/>
    </row>
    <row r="47" spans="1:14" ht="11.25">
      <c r="A47" s="42" t="s">
        <v>198</v>
      </c>
      <c r="B47" s="42" t="s">
        <v>184</v>
      </c>
      <c r="C47" s="42" t="s">
        <v>242</v>
      </c>
      <c r="D47" s="42">
        <v>20000</v>
      </c>
      <c r="E47" s="42"/>
      <c r="F47" s="42"/>
      <c r="G47" s="42"/>
      <c r="H47" s="42">
        <v>20000</v>
      </c>
      <c r="I47" s="42"/>
      <c r="J47" s="42"/>
      <c r="K47" s="42"/>
      <c r="L47" s="42"/>
      <c r="M47" s="42"/>
      <c r="N47" s="42"/>
    </row>
    <row r="48" spans="1:14" ht="11.25">
      <c r="A48" s="42" t="s">
        <v>247</v>
      </c>
      <c r="B48" s="42" t="s">
        <v>184</v>
      </c>
      <c r="C48" s="42" t="s">
        <v>242</v>
      </c>
      <c r="D48" s="42">
        <v>20000</v>
      </c>
      <c r="E48" s="42"/>
      <c r="F48" s="42"/>
      <c r="G48" s="42"/>
      <c r="H48" s="42">
        <v>20000</v>
      </c>
      <c r="I48" s="42"/>
      <c r="J48" s="42"/>
      <c r="K48" s="42"/>
      <c r="L48" s="42"/>
      <c r="M48" s="42"/>
      <c r="N48" s="42"/>
    </row>
    <row r="49" spans="1:14" ht="11.25">
      <c r="A49" s="42" t="s">
        <v>200</v>
      </c>
      <c r="B49" s="42" t="s">
        <v>184</v>
      </c>
      <c r="C49" s="42" t="s">
        <v>242</v>
      </c>
      <c r="D49" s="42">
        <v>20000</v>
      </c>
      <c r="E49" s="42"/>
      <c r="F49" s="42"/>
      <c r="G49" s="42"/>
      <c r="H49" s="42">
        <v>20000</v>
      </c>
      <c r="I49" s="42"/>
      <c r="J49" s="42"/>
      <c r="K49" s="42"/>
      <c r="L49" s="42"/>
      <c r="M49" s="42"/>
      <c r="N49" s="42"/>
    </row>
    <row r="50" spans="1:14" ht="11.25">
      <c r="A50" s="42" t="s">
        <v>202</v>
      </c>
      <c r="B50" s="42" t="s">
        <v>184</v>
      </c>
      <c r="C50" s="42" t="s">
        <v>242</v>
      </c>
      <c r="D50" s="42">
        <v>20000</v>
      </c>
      <c r="E50" s="42"/>
      <c r="F50" s="42"/>
      <c r="G50" s="42"/>
      <c r="H50" s="42">
        <v>20000</v>
      </c>
      <c r="I50" s="42"/>
      <c r="J50" s="42"/>
      <c r="K50" s="42"/>
      <c r="L50" s="42"/>
      <c r="M50" s="42"/>
      <c r="N50" s="42"/>
    </row>
    <row r="51" spans="1:14" ht="11.25">
      <c r="A51" s="42" t="s">
        <v>248</v>
      </c>
      <c r="B51" s="42" t="s">
        <v>184</v>
      </c>
      <c r="C51" s="42" t="s">
        <v>242</v>
      </c>
      <c r="D51" s="42">
        <v>20000</v>
      </c>
      <c r="E51" s="42"/>
      <c r="F51" s="42"/>
      <c r="G51" s="42"/>
      <c r="H51" s="42">
        <v>20000</v>
      </c>
      <c r="I51" s="42"/>
      <c r="J51" s="42"/>
      <c r="K51" s="42"/>
      <c r="L51" s="42"/>
      <c r="M51" s="42"/>
      <c r="N51" s="42"/>
    </row>
    <row r="52" spans="1:14" ht="11.25">
      <c r="A52" s="42" t="s">
        <v>249</v>
      </c>
      <c r="B52" s="42" t="s">
        <v>250</v>
      </c>
      <c r="C52" s="42" t="s">
        <v>242</v>
      </c>
      <c r="D52" s="42">
        <v>20500</v>
      </c>
      <c r="E52" s="42"/>
      <c r="F52" s="42"/>
      <c r="G52" s="42"/>
      <c r="H52" s="42">
        <v>20500</v>
      </c>
      <c r="I52" s="42"/>
      <c r="J52" s="42"/>
      <c r="K52" s="42"/>
      <c r="L52" s="42"/>
      <c r="M52" s="42"/>
      <c r="N52" s="42"/>
    </row>
    <row r="53" spans="1:14" ht="11.25">
      <c r="A53" s="42" t="s">
        <v>251</v>
      </c>
      <c r="B53" s="42" t="s">
        <v>146</v>
      </c>
      <c r="C53" s="42" t="s">
        <v>242</v>
      </c>
      <c r="D53" s="42">
        <v>25000</v>
      </c>
      <c r="E53" s="42"/>
      <c r="F53" s="42"/>
      <c r="G53" s="42"/>
      <c r="H53" s="42">
        <v>25000</v>
      </c>
      <c r="I53" s="42"/>
      <c r="J53" s="42"/>
      <c r="K53" s="42"/>
      <c r="L53" s="42"/>
      <c r="M53" s="42"/>
      <c r="N53" s="42"/>
    </row>
    <row r="54" spans="1:14" ht="11.25">
      <c r="A54" s="42" t="s">
        <v>252</v>
      </c>
      <c r="B54" s="42" t="s">
        <v>90</v>
      </c>
      <c r="C54" s="42" t="s">
        <v>242</v>
      </c>
      <c r="D54" s="42">
        <v>30000</v>
      </c>
      <c r="E54" s="42"/>
      <c r="F54" s="42"/>
      <c r="G54" s="42"/>
      <c r="H54" s="42"/>
      <c r="I54" s="42"/>
      <c r="J54" s="42"/>
      <c r="K54" s="42"/>
      <c r="L54" s="42">
        <v>30000</v>
      </c>
      <c r="M54" s="42"/>
      <c r="N54" s="42"/>
    </row>
    <row r="55" spans="1:14" ht="11.25">
      <c r="A55" s="42" t="s">
        <v>254</v>
      </c>
      <c r="B55" s="42" t="s">
        <v>253</v>
      </c>
      <c r="C55" s="42" t="s">
        <v>242</v>
      </c>
      <c r="D55" s="42">
        <v>40000</v>
      </c>
      <c r="E55" s="42"/>
      <c r="F55" s="42"/>
      <c r="G55" s="42"/>
      <c r="H55" s="42"/>
      <c r="I55" s="42"/>
      <c r="J55" s="42"/>
      <c r="K55" s="42"/>
      <c r="L55" s="42"/>
      <c r="M55" s="42">
        <v>40000</v>
      </c>
      <c r="N55" s="42"/>
    </row>
    <row r="56" spans="1:14" ht="11.25">
      <c r="A56" s="42" t="s">
        <v>194</v>
      </c>
      <c r="B56" s="42" t="s">
        <v>184</v>
      </c>
      <c r="C56" s="42" t="s">
        <v>242</v>
      </c>
      <c r="D56" s="42">
        <v>50000</v>
      </c>
      <c r="E56" s="42"/>
      <c r="F56" s="42"/>
      <c r="G56" s="42"/>
      <c r="H56" s="42">
        <v>50000</v>
      </c>
      <c r="I56" s="42"/>
      <c r="J56" s="42"/>
      <c r="K56" s="42"/>
      <c r="L56" s="42"/>
      <c r="M56" s="42"/>
      <c r="N56" s="42"/>
    </row>
    <row r="57" spans="1:14" ht="11.25">
      <c r="A57" s="42" t="s">
        <v>255</v>
      </c>
      <c r="B57" s="42" t="s">
        <v>256</v>
      </c>
      <c r="C57" s="42" t="s">
        <v>242</v>
      </c>
      <c r="D57" s="42">
        <v>50000</v>
      </c>
      <c r="E57" s="42"/>
      <c r="F57" s="42"/>
      <c r="G57" s="42"/>
      <c r="H57" s="42">
        <v>50000</v>
      </c>
      <c r="I57" s="42"/>
      <c r="J57" s="42"/>
      <c r="K57" s="42"/>
      <c r="L57" s="42"/>
      <c r="M57" s="42"/>
      <c r="N57" s="42"/>
    </row>
    <row r="58" spans="1:14" ht="11.25">
      <c r="A58" s="42" t="s">
        <v>209</v>
      </c>
      <c r="B58" s="42" t="s">
        <v>257</v>
      </c>
      <c r="C58" s="42" t="s">
        <v>242</v>
      </c>
      <c r="D58" s="42">
        <v>90000</v>
      </c>
      <c r="E58" s="42"/>
      <c r="F58" s="42"/>
      <c r="G58" s="42"/>
      <c r="H58" s="42">
        <v>90000</v>
      </c>
      <c r="I58" s="42"/>
      <c r="J58" s="42"/>
      <c r="K58" s="42"/>
      <c r="L58" s="42"/>
      <c r="M58" s="42"/>
      <c r="N58" s="42"/>
    </row>
    <row r="59" spans="1:14" ht="11.25">
      <c r="A59" s="42" t="s">
        <v>204</v>
      </c>
      <c r="B59" s="42"/>
      <c r="C59" s="42" t="s">
        <v>259</v>
      </c>
      <c r="D59" s="42">
        <v>20000</v>
      </c>
      <c r="E59" s="42"/>
      <c r="F59" s="42"/>
      <c r="G59" s="42"/>
      <c r="H59" s="42">
        <v>20000</v>
      </c>
      <c r="I59" s="42"/>
      <c r="J59" s="42"/>
      <c r="K59" s="42"/>
      <c r="L59" s="42"/>
      <c r="M59" s="42"/>
      <c r="N59" s="42"/>
    </row>
    <row r="60" spans="1:14" ht="11.25">
      <c r="A60" s="42" t="s">
        <v>86</v>
      </c>
      <c r="B60" s="42"/>
      <c r="C60" s="42"/>
      <c r="D60" s="42">
        <v>87204</v>
      </c>
      <c r="E60" s="42"/>
      <c r="F60" s="42">
        <v>87204</v>
      </c>
      <c r="G60" s="42"/>
      <c r="H60" s="42"/>
      <c r="I60" s="42"/>
      <c r="J60" s="42"/>
      <c r="K60" s="42"/>
      <c r="L60" s="42"/>
      <c r="M60" s="42"/>
      <c r="N60" s="42"/>
    </row>
    <row r="61" spans="1:14" ht="11.25">
      <c r="A61" s="42" t="s">
        <v>223</v>
      </c>
      <c r="B61" s="42" t="s">
        <v>144</v>
      </c>
      <c r="C61" s="42"/>
      <c r="D61" s="42">
        <v>10000</v>
      </c>
      <c r="E61" s="42"/>
      <c r="F61" s="42"/>
      <c r="G61" s="42"/>
      <c r="H61" s="42">
        <v>10000</v>
      </c>
      <c r="I61" s="42"/>
      <c r="J61" s="42"/>
      <c r="K61" s="42"/>
      <c r="L61" s="42"/>
      <c r="M61" s="42"/>
      <c r="N61" s="42"/>
    </row>
    <row r="62" spans="1:14" ht="11.25">
      <c r="A62" s="42" t="s">
        <v>206</v>
      </c>
      <c r="B62" s="42" t="s">
        <v>184</v>
      </c>
      <c r="C62" s="42"/>
      <c r="D62" s="42">
        <v>30000</v>
      </c>
      <c r="E62" s="42"/>
      <c r="F62" s="42"/>
      <c r="G62" s="42"/>
      <c r="H62" s="42">
        <v>30000</v>
      </c>
      <c r="I62" s="42"/>
      <c r="J62" s="42"/>
      <c r="K62" s="42"/>
      <c r="L62" s="42"/>
      <c r="M62" s="42"/>
      <c r="N62" s="42"/>
    </row>
    <row r="63" spans="1:14" ht="11.25">
      <c r="A63" s="42" t="s">
        <v>262</v>
      </c>
      <c r="B63" s="42" t="s">
        <v>154</v>
      </c>
      <c r="C63" s="42"/>
      <c r="D63" s="42">
        <v>30731</v>
      </c>
      <c r="E63" s="42"/>
      <c r="F63" s="42"/>
      <c r="G63" s="42"/>
      <c r="H63" s="42"/>
      <c r="I63" s="42"/>
      <c r="J63" s="42"/>
      <c r="K63" s="42"/>
      <c r="L63" s="42"/>
      <c r="M63" s="42">
        <v>30731</v>
      </c>
      <c r="N63" s="42"/>
    </row>
    <row r="64" spans="1:14" ht="11.25">
      <c r="A64" s="42" t="s">
        <v>262</v>
      </c>
      <c r="B64" s="42" t="s">
        <v>154</v>
      </c>
      <c r="C64" s="42"/>
      <c r="D64" s="42">
        <v>70731</v>
      </c>
      <c r="E64" s="42"/>
      <c r="F64" s="42"/>
      <c r="G64" s="42"/>
      <c r="H64" s="42"/>
      <c r="I64" s="42"/>
      <c r="J64" s="42"/>
      <c r="K64" s="42"/>
      <c r="L64" s="42"/>
      <c r="M64" s="42">
        <v>70731</v>
      </c>
      <c r="N64" s="42"/>
    </row>
    <row r="65" spans="1:14" ht="11.25">
      <c r="A65" s="42" t="s">
        <v>96</v>
      </c>
      <c r="B65" s="42"/>
      <c r="C65" s="42"/>
      <c r="D65" s="42">
        <v>57000</v>
      </c>
      <c r="E65" s="42"/>
      <c r="F65" s="42"/>
      <c r="G65" s="42"/>
      <c r="H65" s="42"/>
      <c r="I65" s="42"/>
      <c r="J65" s="42"/>
      <c r="K65" s="42"/>
      <c r="L65" s="42"/>
      <c r="M65" s="42"/>
      <c r="N65" s="42">
        <f>24000+33000</f>
        <v>57000</v>
      </c>
    </row>
    <row r="66" spans="1:16" s="38" customFormat="1" ht="11.25">
      <c r="A66" s="45" t="s">
        <v>67</v>
      </c>
      <c r="B66" s="45"/>
      <c r="C66" s="45"/>
      <c r="D66" s="45">
        <f>SUM(D26:D65)</f>
        <v>5886897</v>
      </c>
      <c r="E66" s="45"/>
      <c r="F66" s="45">
        <f aca="true" t="shared" si="0" ref="F66:O66">SUM(F26:F65)</f>
        <v>3294091</v>
      </c>
      <c r="G66" s="45">
        <f t="shared" si="0"/>
        <v>432000</v>
      </c>
      <c r="H66" s="45">
        <f t="shared" si="0"/>
        <v>885344</v>
      </c>
      <c r="I66" s="45">
        <f t="shared" si="0"/>
        <v>6000</v>
      </c>
      <c r="J66" s="45">
        <f t="shared" si="0"/>
        <v>11000</v>
      </c>
      <c r="K66" s="45">
        <f t="shared" si="0"/>
        <v>1030000</v>
      </c>
      <c r="L66" s="45">
        <f t="shared" si="0"/>
        <v>30000</v>
      </c>
      <c r="M66" s="45">
        <f t="shared" si="0"/>
        <v>141462</v>
      </c>
      <c r="N66" s="45">
        <f t="shared" si="0"/>
        <v>57000</v>
      </c>
      <c r="O66" s="38">
        <f t="shared" si="0"/>
        <v>0</v>
      </c>
      <c r="P66" s="38">
        <f>SUM(F66:O66)</f>
        <v>5886897</v>
      </c>
    </row>
    <row r="67" spans="1:14" ht="11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9" ht="11.25">
      <c r="E69" s="37">
        <f>+D66-P66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">
      <selection activeCell="F35" sqref="F35"/>
    </sheetView>
  </sheetViews>
  <sheetFormatPr defaultColWidth="9.140625" defaultRowHeight="12.75"/>
  <cols>
    <col min="1" max="1" width="23.421875" style="37" customWidth="1"/>
    <col min="2" max="2" width="14.28125" style="37" customWidth="1"/>
    <col min="3" max="3" width="11.7109375" style="37" customWidth="1"/>
    <col min="4" max="4" width="10.7109375" style="37" customWidth="1"/>
    <col min="5" max="5" width="8.8515625" style="37" customWidth="1"/>
    <col min="6" max="6" width="7.28125" style="37" customWidth="1"/>
    <col min="7" max="7" width="6.28125" style="37" customWidth="1"/>
    <col min="8" max="8" width="5.421875" style="37" customWidth="1"/>
    <col min="9" max="9" width="6.00390625" style="37" customWidth="1"/>
    <col min="10" max="10" width="6.140625" style="37" customWidth="1"/>
    <col min="11" max="11" width="7.00390625" style="37" customWidth="1"/>
    <col min="12" max="12" width="6.7109375" style="37" customWidth="1"/>
    <col min="13" max="13" width="7.421875" style="37" customWidth="1"/>
    <col min="14" max="14" width="5.421875" style="37" customWidth="1"/>
    <col min="15" max="15" width="5.28125" style="37" customWidth="1"/>
    <col min="16" max="16384" width="9.140625" style="37" customWidth="1"/>
  </cols>
  <sheetData>
    <row r="1" s="40" customFormat="1" ht="12" thickBot="1">
      <c r="A1" s="39" t="s">
        <v>106</v>
      </c>
    </row>
    <row r="3" spans="1:11" ht="11.25">
      <c r="A3" s="42" t="s">
        <v>297</v>
      </c>
      <c r="B3" s="42"/>
      <c r="C3" s="42"/>
      <c r="D3" s="42"/>
      <c r="E3" s="42">
        <v>541</v>
      </c>
      <c r="F3" s="42"/>
      <c r="G3" s="42">
        <v>7137</v>
      </c>
      <c r="H3" s="42">
        <v>2511</v>
      </c>
      <c r="I3" s="42"/>
      <c r="J3" s="42"/>
      <c r="K3" s="42"/>
    </row>
    <row r="4" spans="1:11" ht="11.25">
      <c r="A4" s="42" t="s">
        <v>104</v>
      </c>
      <c r="B4" s="42" t="s">
        <v>103</v>
      </c>
      <c r="C4" s="42" t="s">
        <v>228</v>
      </c>
      <c r="D4" s="42">
        <v>2741200</v>
      </c>
      <c r="E4" s="42">
        <f>+D4</f>
        <v>2741200</v>
      </c>
      <c r="F4" s="42"/>
      <c r="G4" s="42"/>
      <c r="H4" s="42"/>
      <c r="I4" s="42"/>
      <c r="J4" s="42"/>
      <c r="K4" s="42"/>
    </row>
    <row r="5" spans="1:11" ht="11.25">
      <c r="A5" s="42" t="s">
        <v>104</v>
      </c>
      <c r="B5" s="42" t="s">
        <v>107</v>
      </c>
      <c r="C5" s="42" t="s">
        <v>228</v>
      </c>
      <c r="D5" s="42">
        <f>+E5</f>
        <v>348500</v>
      </c>
      <c r="E5" s="42">
        <v>348500</v>
      </c>
      <c r="F5" s="42"/>
      <c r="G5" s="42"/>
      <c r="H5" s="42"/>
      <c r="I5" s="42"/>
      <c r="J5" s="42"/>
      <c r="K5" s="42"/>
    </row>
    <row r="6" spans="1:11" ht="11.25">
      <c r="A6" s="42" t="s">
        <v>104</v>
      </c>
      <c r="B6" s="42" t="s">
        <v>108</v>
      </c>
      <c r="C6" s="42" t="s">
        <v>228</v>
      </c>
      <c r="D6" s="42">
        <v>415300</v>
      </c>
      <c r="E6" s="42">
        <f>+D6</f>
        <v>415300</v>
      </c>
      <c r="F6" s="42"/>
      <c r="G6" s="42"/>
      <c r="H6" s="42"/>
      <c r="I6" s="42"/>
      <c r="J6" s="42"/>
      <c r="K6" s="42"/>
    </row>
    <row r="7" spans="1:11" ht="11.25">
      <c r="A7" s="42" t="s">
        <v>104</v>
      </c>
      <c r="B7" s="42" t="s">
        <v>111</v>
      </c>
      <c r="C7" s="42" t="s">
        <v>228</v>
      </c>
      <c r="D7" s="42">
        <v>2337200</v>
      </c>
      <c r="E7" s="42">
        <v>2337200</v>
      </c>
      <c r="F7" s="42"/>
      <c r="G7" s="42"/>
      <c r="H7" s="42"/>
      <c r="I7" s="42"/>
      <c r="J7" s="42"/>
      <c r="K7" s="42"/>
    </row>
    <row r="8" spans="1:11" ht="11.25">
      <c r="A8" s="42" t="s">
        <v>104</v>
      </c>
      <c r="B8" s="42" t="s">
        <v>162</v>
      </c>
      <c r="C8" s="42" t="s">
        <v>228</v>
      </c>
      <c r="D8" s="42">
        <v>646600</v>
      </c>
      <c r="E8" s="42">
        <v>646600</v>
      </c>
      <c r="F8" s="42"/>
      <c r="G8" s="42"/>
      <c r="H8" s="42"/>
      <c r="I8" s="42"/>
      <c r="J8" s="42"/>
      <c r="K8" s="42"/>
    </row>
    <row r="9" spans="1:11" ht="11.25">
      <c r="A9" s="42" t="s">
        <v>265</v>
      </c>
      <c r="B9" s="42"/>
      <c r="C9" s="42"/>
      <c r="D9" s="42">
        <v>40000</v>
      </c>
      <c r="E9" s="42">
        <v>40000</v>
      </c>
      <c r="F9" s="42"/>
      <c r="G9" s="42"/>
      <c r="H9" s="42"/>
      <c r="I9" s="42"/>
      <c r="J9" s="42"/>
      <c r="K9" s="42"/>
    </row>
    <row r="10" spans="1:11" ht="11.25">
      <c r="A10" s="42" t="s">
        <v>266</v>
      </c>
      <c r="B10" s="42"/>
      <c r="C10" s="42"/>
      <c r="D10" s="44">
        <v>11910</v>
      </c>
      <c r="E10" s="42">
        <v>11910</v>
      </c>
      <c r="F10" s="42"/>
      <c r="G10" s="42"/>
      <c r="H10" s="42">
        <v>60000</v>
      </c>
      <c r="I10" s="42"/>
      <c r="J10" s="42"/>
      <c r="K10" s="42"/>
    </row>
    <row r="11" spans="1:11" ht="11.25">
      <c r="A11" s="42" t="s">
        <v>264</v>
      </c>
      <c r="B11" s="42"/>
      <c r="C11" s="42"/>
      <c r="D11" s="42">
        <v>60000</v>
      </c>
      <c r="E11" s="42"/>
      <c r="F11" s="42"/>
      <c r="G11" s="42"/>
      <c r="H11" s="42"/>
      <c r="I11" s="42"/>
      <c r="J11" s="42"/>
      <c r="K11" s="42"/>
    </row>
    <row r="12" spans="1:11" ht="11.25">
      <c r="A12" s="42" t="s">
        <v>127</v>
      </c>
      <c r="B12" s="42"/>
      <c r="C12" s="42"/>
      <c r="D12" s="49">
        <v>1481.6</v>
      </c>
      <c r="E12" s="42"/>
      <c r="F12" s="42"/>
      <c r="G12" s="42">
        <v>1481.6</v>
      </c>
      <c r="H12" s="42"/>
      <c r="I12" s="42"/>
      <c r="J12" s="42"/>
      <c r="K12" s="42"/>
    </row>
    <row r="13" spans="1:11" ht="11.25">
      <c r="A13" s="42"/>
      <c r="B13" s="42"/>
      <c r="C13" s="42"/>
      <c r="D13" s="45">
        <f>SUM(D4:D12)</f>
        <v>6602191.6</v>
      </c>
      <c r="E13" s="42">
        <f>SUM(E4:E12)</f>
        <v>6540710</v>
      </c>
      <c r="F13" s="42">
        <f>SUM(F4:F12)</f>
        <v>0</v>
      </c>
      <c r="G13" s="42">
        <f>SUM(G4:G12)</f>
        <v>1481.6</v>
      </c>
      <c r="H13" s="42">
        <f>SUM(H4:H12)</f>
        <v>60000</v>
      </c>
      <c r="I13" s="42"/>
      <c r="J13" s="42"/>
      <c r="K13" s="42"/>
    </row>
    <row r="14" spans="1:11" ht="11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ht="11.25">
      <c r="D15" s="37">
        <f>6602191.6-D13</f>
        <v>0</v>
      </c>
    </row>
    <row r="19" spans="8:15" ht="12" thickBot="1">
      <c r="H19" s="37" t="s">
        <v>122</v>
      </c>
      <c r="I19" s="37" t="s">
        <v>281</v>
      </c>
      <c r="L19" s="37" t="s">
        <v>289</v>
      </c>
      <c r="O19" s="37" t="s">
        <v>296</v>
      </c>
    </row>
    <row r="20" spans="1:15" s="40" customFormat="1" ht="12" thickBot="1">
      <c r="A20" s="39" t="s">
        <v>267</v>
      </c>
      <c r="E20" s="40">
        <v>5271</v>
      </c>
      <c r="F20" s="40">
        <v>5211</v>
      </c>
      <c r="G20" s="40">
        <v>25211</v>
      </c>
      <c r="H20" s="40">
        <v>524</v>
      </c>
      <c r="I20" s="40">
        <v>524</v>
      </c>
      <c r="J20" s="40">
        <v>52131</v>
      </c>
      <c r="K20" s="40">
        <v>5212</v>
      </c>
      <c r="L20" s="40">
        <v>524</v>
      </c>
      <c r="M20" s="40" t="s">
        <v>293</v>
      </c>
      <c r="N20" s="40">
        <v>7135</v>
      </c>
      <c r="O20" s="40">
        <v>524</v>
      </c>
    </row>
    <row r="21" spans="1:5" ht="11.25">
      <c r="A21" s="37" t="s">
        <v>86</v>
      </c>
      <c r="C21" s="37" t="s">
        <v>268</v>
      </c>
      <c r="D21" s="37">
        <f>+E21</f>
        <v>3413017</v>
      </c>
      <c r="E21" s="37">
        <f>2979+4082+15669+26273+27502+27503+27503+38087+44135+44529+46741+52065+52323+52323+55007+55007+55007+55007+55007+55007+55007+55007+55007+55007+55007+55188+55330+57186+57186+57292+57720+62577+62779+66347+67942+77687+78082+79380+90810+94216+101874+104743+107942+112212+125056+151684+153450+201254+268289</f>
        <v>3413017</v>
      </c>
    </row>
    <row r="22" spans="1:15" ht="11.25">
      <c r="A22" s="42" t="s">
        <v>269</v>
      </c>
      <c r="B22" s="42"/>
      <c r="C22" s="42" t="s">
        <v>268</v>
      </c>
      <c r="D22" s="42">
        <v>3600</v>
      </c>
      <c r="E22" s="42"/>
      <c r="F22" s="42">
        <v>3600</v>
      </c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1.25">
      <c r="A23" s="42" t="s">
        <v>270</v>
      </c>
      <c r="B23" s="42"/>
      <c r="C23" s="42" t="s">
        <v>268</v>
      </c>
      <c r="D23" s="42">
        <v>6000</v>
      </c>
      <c r="E23" s="42"/>
      <c r="F23" s="42"/>
      <c r="G23" s="42">
        <v>6000</v>
      </c>
      <c r="H23" s="42"/>
      <c r="I23" s="42"/>
      <c r="J23" s="42"/>
      <c r="K23" s="42"/>
      <c r="L23" s="42"/>
      <c r="M23" s="42"/>
      <c r="N23" s="42"/>
      <c r="O23" s="42"/>
    </row>
    <row r="24" spans="1:15" ht="11.25">
      <c r="A24" s="42" t="s">
        <v>245</v>
      </c>
      <c r="B24" s="42"/>
      <c r="C24" s="42" t="s">
        <v>268</v>
      </c>
      <c r="D24" s="42">
        <v>15000</v>
      </c>
      <c r="E24" s="42"/>
      <c r="F24" s="42">
        <v>15000</v>
      </c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1.25">
      <c r="A25" s="42" t="s">
        <v>271</v>
      </c>
      <c r="B25" s="42"/>
      <c r="C25" s="42" t="s">
        <v>268</v>
      </c>
      <c r="D25" s="42">
        <v>15620</v>
      </c>
      <c r="E25" s="42"/>
      <c r="F25" s="42"/>
      <c r="G25" s="42"/>
      <c r="H25" s="42">
        <v>15620</v>
      </c>
      <c r="I25" s="42"/>
      <c r="J25" s="42"/>
      <c r="K25" s="42"/>
      <c r="L25" s="42"/>
      <c r="M25" s="42"/>
      <c r="N25" s="42"/>
      <c r="O25" s="42"/>
    </row>
    <row r="26" spans="1:15" ht="11.25">
      <c r="A26" s="42" t="s">
        <v>201</v>
      </c>
      <c r="B26" s="42" t="s">
        <v>284</v>
      </c>
      <c r="C26" s="42" t="s">
        <v>268</v>
      </c>
      <c r="D26" s="42">
        <v>19914</v>
      </c>
      <c r="E26" s="42"/>
      <c r="F26" s="42">
        <v>19914</v>
      </c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1.25">
      <c r="A27" s="42" t="s">
        <v>195</v>
      </c>
      <c r="B27" s="42" t="s">
        <v>284</v>
      </c>
      <c r="C27" s="42" t="s">
        <v>292</v>
      </c>
      <c r="D27" s="42">
        <v>20000</v>
      </c>
      <c r="E27" s="42"/>
      <c r="F27" s="42">
        <v>20000</v>
      </c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1.25">
      <c r="A28" s="42" t="s">
        <v>272</v>
      </c>
      <c r="B28" s="42" t="s">
        <v>284</v>
      </c>
      <c r="C28" s="42" t="s">
        <v>292</v>
      </c>
      <c r="D28" s="42">
        <v>20000</v>
      </c>
      <c r="E28" s="42"/>
      <c r="F28" s="42">
        <v>20000</v>
      </c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1.25">
      <c r="A29" s="42" t="s">
        <v>273</v>
      </c>
      <c r="B29" s="42" t="s">
        <v>285</v>
      </c>
      <c r="C29" s="42" t="s">
        <v>292</v>
      </c>
      <c r="D29" s="42">
        <v>20000</v>
      </c>
      <c r="E29" s="42"/>
      <c r="F29" s="42">
        <v>20000</v>
      </c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1.25">
      <c r="A30" s="42" t="s">
        <v>189</v>
      </c>
      <c r="B30" s="42"/>
      <c r="C30" s="42" t="s">
        <v>292</v>
      </c>
      <c r="D30" s="42">
        <v>20000</v>
      </c>
      <c r="E30" s="42"/>
      <c r="F30" s="42">
        <v>20000</v>
      </c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1.25">
      <c r="A31" s="42" t="s">
        <v>274</v>
      </c>
      <c r="B31" s="42" t="s">
        <v>275</v>
      </c>
      <c r="C31" s="42" t="s">
        <v>292</v>
      </c>
      <c r="D31" s="42">
        <v>25000</v>
      </c>
      <c r="E31" s="42"/>
      <c r="F31" s="42">
        <v>25000</v>
      </c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1.25">
      <c r="A32" s="42" t="s">
        <v>216</v>
      </c>
      <c r="B32" s="42" t="s">
        <v>276</v>
      </c>
      <c r="C32" s="42" t="s">
        <v>292</v>
      </c>
      <c r="D32" s="42">
        <v>25051</v>
      </c>
      <c r="E32" s="42"/>
      <c r="F32" s="42">
        <v>25051</v>
      </c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1.25">
      <c r="A33" s="42" t="s">
        <v>145</v>
      </c>
      <c r="B33" s="42"/>
      <c r="C33" s="42" t="s">
        <v>292</v>
      </c>
      <c r="D33" s="42">
        <v>30000</v>
      </c>
      <c r="E33" s="42"/>
      <c r="F33" s="42">
        <v>30000</v>
      </c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1.25">
      <c r="A34" s="42" t="s">
        <v>223</v>
      </c>
      <c r="B34" s="42" t="s">
        <v>286</v>
      </c>
      <c r="C34" s="42" t="s">
        <v>292</v>
      </c>
      <c r="D34" s="42">
        <v>30000</v>
      </c>
      <c r="E34" s="42"/>
      <c r="F34" s="42">
        <v>30000</v>
      </c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1.25">
      <c r="A35" s="42" t="s">
        <v>277</v>
      </c>
      <c r="B35" s="42" t="s">
        <v>284</v>
      </c>
      <c r="C35" s="42" t="s">
        <v>292</v>
      </c>
      <c r="D35" s="42">
        <v>30000</v>
      </c>
      <c r="E35" s="42"/>
      <c r="F35" s="42">
        <v>30000</v>
      </c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1.25">
      <c r="A36" s="42" t="s">
        <v>247</v>
      </c>
      <c r="B36" s="42" t="s">
        <v>284</v>
      </c>
      <c r="C36" s="42" t="s">
        <v>292</v>
      </c>
      <c r="D36" s="42">
        <v>30000</v>
      </c>
      <c r="E36" s="42"/>
      <c r="F36" s="42">
        <v>30000</v>
      </c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1.25">
      <c r="A37" s="42" t="s">
        <v>278</v>
      </c>
      <c r="B37" s="42" t="s">
        <v>205</v>
      </c>
      <c r="C37" s="42" t="s">
        <v>292</v>
      </c>
      <c r="D37" s="42">
        <v>30000</v>
      </c>
      <c r="E37" s="42"/>
      <c r="F37" s="42">
        <v>30000</v>
      </c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1.25">
      <c r="A38" s="42" t="s">
        <v>279</v>
      </c>
      <c r="B38" s="42"/>
      <c r="C38" s="42" t="s">
        <v>292</v>
      </c>
      <c r="D38" s="42">
        <v>30000</v>
      </c>
      <c r="E38" s="42"/>
      <c r="F38" s="42">
        <v>30000</v>
      </c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1.25">
      <c r="A39" s="42" t="s">
        <v>220</v>
      </c>
      <c r="B39" s="42" t="s">
        <v>286</v>
      </c>
      <c r="C39" s="42" t="s">
        <v>292</v>
      </c>
      <c r="D39" s="42">
        <v>39200</v>
      </c>
      <c r="E39" s="42"/>
      <c r="F39" s="42">
        <v>39200</v>
      </c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1.25">
      <c r="A40" s="42" t="s">
        <v>280</v>
      </c>
      <c r="B40" s="42"/>
      <c r="C40" s="42" t="s">
        <v>292</v>
      </c>
      <c r="D40" s="42">
        <v>46382</v>
      </c>
      <c r="E40" s="42"/>
      <c r="F40" s="42"/>
      <c r="G40" s="42"/>
      <c r="H40" s="42"/>
      <c r="I40" s="42">
        <v>46382</v>
      </c>
      <c r="J40" s="42"/>
      <c r="K40" s="42"/>
      <c r="L40" s="42"/>
      <c r="M40" s="42"/>
      <c r="N40" s="42"/>
      <c r="O40" s="42"/>
    </row>
    <row r="41" spans="1:15" ht="11.25">
      <c r="A41" s="42" t="s">
        <v>282</v>
      </c>
      <c r="B41" s="42" t="s">
        <v>284</v>
      </c>
      <c r="C41" s="42" t="s">
        <v>292</v>
      </c>
      <c r="D41" s="42">
        <v>50000</v>
      </c>
      <c r="E41" s="42"/>
      <c r="F41" s="42">
        <v>50000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1.25">
      <c r="A42" s="42" t="s">
        <v>202</v>
      </c>
      <c r="B42" s="42" t="s">
        <v>284</v>
      </c>
      <c r="C42" s="42" t="s">
        <v>292</v>
      </c>
      <c r="D42" s="42">
        <v>50000</v>
      </c>
      <c r="E42" s="42"/>
      <c r="F42" s="42">
        <v>50000</v>
      </c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1.25">
      <c r="A43" s="42" t="s">
        <v>155</v>
      </c>
      <c r="B43" s="42" t="s">
        <v>130</v>
      </c>
      <c r="C43" s="42" t="s">
        <v>292</v>
      </c>
      <c r="D43" s="42">
        <v>51219</v>
      </c>
      <c r="E43" s="42"/>
      <c r="F43" s="42"/>
      <c r="G43" s="42"/>
      <c r="H43" s="42"/>
      <c r="I43" s="42"/>
      <c r="J43" s="42">
        <v>51219</v>
      </c>
      <c r="K43" s="42"/>
      <c r="L43" s="42"/>
      <c r="M43" s="42"/>
      <c r="N43" s="42"/>
      <c r="O43" s="42"/>
    </row>
    <row r="44" spans="1:15" ht="11.25">
      <c r="A44" s="42" t="s">
        <v>93</v>
      </c>
      <c r="B44" s="42" t="s">
        <v>219</v>
      </c>
      <c r="C44" s="42" t="s">
        <v>292</v>
      </c>
      <c r="D44" s="42">
        <v>79200</v>
      </c>
      <c r="E44" s="42"/>
      <c r="F44" s="42">
        <v>79200</v>
      </c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1.25">
      <c r="A45" s="42" t="s">
        <v>283</v>
      </c>
      <c r="B45" s="42" t="s">
        <v>284</v>
      </c>
      <c r="C45" s="42" t="s">
        <v>292</v>
      </c>
      <c r="D45" s="42">
        <v>100000</v>
      </c>
      <c r="E45" s="42"/>
      <c r="F45" s="42">
        <v>100000</v>
      </c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1.25">
      <c r="A46" s="42" t="s">
        <v>89</v>
      </c>
      <c r="B46" s="42" t="s">
        <v>90</v>
      </c>
      <c r="C46" s="42" t="s">
        <v>292</v>
      </c>
      <c r="D46" s="42">
        <v>150000</v>
      </c>
      <c r="E46" s="42"/>
      <c r="F46" s="42"/>
      <c r="G46" s="42"/>
      <c r="H46" s="42"/>
      <c r="I46" s="42"/>
      <c r="J46" s="42"/>
      <c r="K46" s="42">
        <v>150000</v>
      </c>
      <c r="L46" s="42"/>
      <c r="M46" s="42"/>
      <c r="N46" s="42"/>
      <c r="O46" s="42"/>
    </row>
    <row r="47" spans="1:15" ht="11.25">
      <c r="A47" s="42" t="s">
        <v>209</v>
      </c>
      <c r="B47" s="42" t="s">
        <v>287</v>
      </c>
      <c r="C47" s="42" t="s">
        <v>292</v>
      </c>
      <c r="D47" s="42">
        <v>160000</v>
      </c>
      <c r="E47" s="42"/>
      <c r="F47" s="42">
        <v>160000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1.25">
      <c r="A48" s="42" t="s">
        <v>288</v>
      </c>
      <c r="B48" s="42" t="s">
        <v>291</v>
      </c>
      <c r="C48" s="42" t="s">
        <v>292</v>
      </c>
      <c r="D48" s="42">
        <v>205000</v>
      </c>
      <c r="E48" s="42"/>
      <c r="F48" s="42"/>
      <c r="G48" s="42"/>
      <c r="H48" s="42"/>
      <c r="I48" s="42"/>
      <c r="J48" s="42"/>
      <c r="K48" s="42"/>
      <c r="L48" s="42">
        <v>205000</v>
      </c>
      <c r="M48" s="42"/>
      <c r="N48" s="42"/>
      <c r="O48" s="42"/>
    </row>
    <row r="49" spans="1:15" ht="11.25">
      <c r="A49" s="42" t="s">
        <v>290</v>
      </c>
      <c r="B49" s="42" t="s">
        <v>284</v>
      </c>
      <c r="C49" s="42" t="s">
        <v>292</v>
      </c>
      <c r="D49" s="42">
        <v>500000</v>
      </c>
      <c r="E49" s="42"/>
      <c r="F49" s="42">
        <v>500000</v>
      </c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1.25">
      <c r="A50" s="42" t="s">
        <v>142</v>
      </c>
      <c r="B50" s="42"/>
      <c r="C50" s="42" t="s">
        <v>292</v>
      </c>
      <c r="D50" s="42">
        <v>1039717</v>
      </c>
      <c r="E50" s="42"/>
      <c r="F50" s="42"/>
      <c r="G50" s="42"/>
      <c r="H50" s="42"/>
      <c r="I50" s="42"/>
      <c r="J50" s="42"/>
      <c r="K50" s="42"/>
      <c r="L50" s="42"/>
      <c r="M50" s="42">
        <v>1039717</v>
      </c>
      <c r="N50" s="42"/>
      <c r="O50" s="42"/>
    </row>
    <row r="51" spans="1:15" ht="11.25">
      <c r="A51" s="42" t="s">
        <v>86</v>
      </c>
      <c r="B51" s="42"/>
      <c r="C51" s="42" t="s">
        <v>298</v>
      </c>
      <c r="D51" s="42">
        <f>+E51</f>
        <v>238319</v>
      </c>
      <c r="E51" s="42">
        <f>5997+20763+50354+161205</f>
        <v>238319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1.25">
      <c r="A52" s="42" t="s">
        <v>207</v>
      </c>
      <c r="B52" s="42" t="s">
        <v>294</v>
      </c>
      <c r="C52" s="42" t="s">
        <v>298</v>
      </c>
      <c r="D52" s="42">
        <v>3000</v>
      </c>
      <c r="E52" s="42"/>
      <c r="F52" s="42"/>
      <c r="G52" s="42"/>
      <c r="H52" s="42"/>
      <c r="I52" s="42"/>
      <c r="J52" s="42"/>
      <c r="K52" s="42"/>
      <c r="L52" s="42"/>
      <c r="M52" s="42"/>
      <c r="N52" s="42">
        <v>3000</v>
      </c>
      <c r="O52" s="42"/>
    </row>
    <row r="53" spans="1:15" ht="11.25">
      <c r="A53" s="42" t="s">
        <v>295</v>
      </c>
      <c r="B53" s="42"/>
      <c r="C53" s="42" t="s">
        <v>298</v>
      </c>
      <c r="D53" s="42">
        <v>57000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v>57000</v>
      </c>
    </row>
    <row r="54" spans="1:15" ht="11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6" s="38" customFormat="1" ht="11.25">
      <c r="A55" s="45" t="s">
        <v>128</v>
      </c>
      <c r="B55" s="45"/>
      <c r="C55" s="45"/>
      <c r="D55" s="45">
        <f>SUM(D21:D54)</f>
        <v>6552239</v>
      </c>
      <c r="E55" s="45">
        <f>+E21+E51</f>
        <v>3651336</v>
      </c>
      <c r="F55" s="45">
        <f>SUM(F22:F54)</f>
        <v>1326965</v>
      </c>
      <c r="G55" s="45">
        <f aca="true" t="shared" si="0" ref="G55:P55">SUM(G22:G54)</f>
        <v>6000</v>
      </c>
      <c r="H55" s="45">
        <f t="shared" si="0"/>
        <v>15620</v>
      </c>
      <c r="I55" s="45">
        <f t="shared" si="0"/>
        <v>46382</v>
      </c>
      <c r="J55" s="45">
        <f t="shared" si="0"/>
        <v>51219</v>
      </c>
      <c r="K55" s="45">
        <f t="shared" si="0"/>
        <v>150000</v>
      </c>
      <c r="L55" s="45">
        <f t="shared" si="0"/>
        <v>205000</v>
      </c>
      <c r="M55" s="45">
        <f t="shared" si="0"/>
        <v>1039717</v>
      </c>
      <c r="N55" s="45">
        <f t="shared" si="0"/>
        <v>3000</v>
      </c>
      <c r="O55" s="45">
        <f t="shared" si="0"/>
        <v>57000</v>
      </c>
      <c r="P55" s="38">
        <f t="shared" si="0"/>
        <v>0</v>
      </c>
    </row>
    <row r="59" spans="1:5" ht="12" thickBot="1">
      <c r="A59" s="37" t="s">
        <v>297</v>
      </c>
      <c r="D59" s="37">
        <f>6552239-D55</f>
        <v>0</v>
      </c>
      <c r="E59" s="37">
        <v>25212</v>
      </c>
    </row>
    <row r="60" spans="1:5" s="40" customFormat="1" ht="12" thickBot="1">
      <c r="A60" s="39" t="s">
        <v>85</v>
      </c>
      <c r="D60" s="40">
        <v>6000</v>
      </c>
      <c r="E60" s="40">
        <v>6000</v>
      </c>
    </row>
    <row r="63" ht="11.25">
      <c r="E63" s="37">
        <v>7137</v>
      </c>
    </row>
    <row r="64" spans="1:6" ht="11.25">
      <c r="A64" s="42" t="s">
        <v>164</v>
      </c>
      <c r="B64" s="42"/>
      <c r="C64" s="42"/>
      <c r="D64" s="42">
        <v>6000</v>
      </c>
      <c r="E64" s="42">
        <v>6000</v>
      </c>
      <c r="F64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0" sqref="O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4"/>
  <sheetViews>
    <sheetView zoomScalePageLayoutView="0" workbookViewId="0" topLeftCell="A35">
      <selection activeCell="G58" sqref="G57:G58"/>
    </sheetView>
  </sheetViews>
  <sheetFormatPr defaultColWidth="9.140625" defaultRowHeight="12.75"/>
  <cols>
    <col min="1" max="1" width="5.8515625" style="50" customWidth="1"/>
    <col min="2" max="2" width="24.57421875" style="0" customWidth="1"/>
    <col min="3" max="3" width="11.00390625" style="0" customWidth="1"/>
    <col min="4" max="4" width="12.140625" style="0" customWidth="1"/>
    <col min="5" max="5" width="10.7109375" style="0" customWidth="1"/>
    <col min="6" max="6" width="10.00390625" style="0" customWidth="1"/>
    <col min="7" max="7" width="14.28125" style="0" customWidth="1"/>
    <col min="8" max="8" width="7.57421875" style="0" customWidth="1"/>
  </cols>
  <sheetData>
    <row r="1" ht="12.75"/>
    <row r="2" spans="5:7" ht="17.25" customHeight="1">
      <c r="E2" s="120" t="s">
        <v>369</v>
      </c>
      <c r="F2" s="120"/>
      <c r="G2" s="120"/>
    </row>
    <row r="3" spans="5:7" ht="17.25" customHeight="1">
      <c r="E3" s="120" t="s">
        <v>370</v>
      </c>
      <c r="F3" s="120"/>
      <c r="G3" s="120"/>
    </row>
    <row r="4" spans="5:7" ht="17.25" customHeight="1">
      <c r="E4" s="120" t="s">
        <v>371</v>
      </c>
      <c r="F4" s="120"/>
      <c r="G4" s="120"/>
    </row>
    <row r="5" spans="4:7" ht="17.25" customHeight="1">
      <c r="D5" s="120" t="s">
        <v>375</v>
      </c>
      <c r="E5" s="120"/>
      <c r="F5" s="120"/>
      <c r="G5" s="120"/>
    </row>
    <row r="6" ht="12.75" customHeight="1"/>
    <row r="7" ht="12.75"/>
    <row r="8" ht="12.75"/>
    <row r="9" spans="1:7" ht="17.25" customHeight="1">
      <c r="A9" s="119" t="s">
        <v>327</v>
      </c>
      <c r="B9" s="119"/>
      <c r="C9" s="119"/>
      <c r="D9" s="119"/>
      <c r="E9" s="119"/>
      <c r="F9" s="119"/>
      <c r="G9" s="119"/>
    </row>
    <row r="10" spans="1:7" ht="17.25" customHeight="1">
      <c r="A10" s="120" t="s">
        <v>374</v>
      </c>
      <c r="B10" s="120"/>
      <c r="C10" s="120"/>
      <c r="D10" s="120"/>
      <c r="E10" s="120"/>
      <c r="F10" s="120"/>
      <c r="G10" s="120"/>
    </row>
    <row r="11" spans="1:7" ht="12.75">
      <c r="A11" s="52"/>
      <c r="B11" s="52"/>
      <c r="C11" s="52"/>
      <c r="D11" s="52"/>
      <c r="E11" s="52"/>
      <c r="F11" s="52"/>
      <c r="G11" s="52"/>
    </row>
    <row r="12" spans="1:7" ht="24" customHeight="1">
      <c r="A12" s="121" t="s">
        <v>0</v>
      </c>
      <c r="B12" s="121"/>
      <c r="C12" s="121"/>
      <c r="D12" s="121"/>
      <c r="E12" s="121"/>
      <c r="F12" s="121"/>
      <c r="G12" s="121"/>
    </row>
    <row r="13" spans="1:7" ht="21.75" customHeight="1">
      <c r="A13" s="57" t="s">
        <v>301</v>
      </c>
      <c r="B13" s="57" t="s">
        <v>302</v>
      </c>
      <c r="C13" s="57" t="s">
        <v>67</v>
      </c>
      <c r="D13" s="57" t="s">
        <v>303</v>
      </c>
      <c r="E13" s="57" t="s">
        <v>312</v>
      </c>
      <c r="F13" s="57" t="s">
        <v>10</v>
      </c>
      <c r="G13" s="57" t="s">
        <v>373</v>
      </c>
    </row>
    <row r="14" spans="1:7" ht="35.25" customHeight="1">
      <c r="A14" s="57">
        <v>1</v>
      </c>
      <c r="B14" s="58" t="s">
        <v>345</v>
      </c>
      <c r="C14" s="57">
        <v>499.6</v>
      </c>
      <c r="D14" s="57"/>
      <c r="E14" s="57"/>
      <c r="F14" s="57"/>
      <c r="G14" s="57"/>
    </row>
    <row r="15" spans="1:12" ht="32.25" customHeight="1">
      <c r="A15" s="59">
        <v>2</v>
      </c>
      <c r="B15" s="60" t="s">
        <v>304</v>
      </c>
      <c r="C15" s="61">
        <f>C16+C17</f>
        <v>67669.2</v>
      </c>
      <c r="D15" s="61">
        <f>D16+D17</f>
        <v>16742.399999999998</v>
      </c>
      <c r="E15" s="61">
        <f>E16+E17</f>
        <v>32937</v>
      </c>
      <c r="F15" s="61">
        <f>F16+F17</f>
        <v>49776</v>
      </c>
      <c r="G15" s="61">
        <f aca="true" t="shared" si="0" ref="G15:G29">C15</f>
        <v>67669.2</v>
      </c>
      <c r="I15" s="53"/>
      <c r="J15" s="53"/>
      <c r="K15" s="53"/>
      <c r="L15" s="53"/>
    </row>
    <row r="16" spans="1:7" ht="50.25" customHeight="1">
      <c r="A16" s="62" t="s">
        <v>316</v>
      </c>
      <c r="B16" s="58" t="s">
        <v>305</v>
      </c>
      <c r="C16" s="63">
        <v>63983.9</v>
      </c>
      <c r="D16" s="63">
        <v>15769.8</v>
      </c>
      <c r="E16" s="63">
        <v>31060.7</v>
      </c>
      <c r="F16" s="63">
        <v>46995.7</v>
      </c>
      <c r="G16" s="63">
        <f t="shared" si="0"/>
        <v>63983.9</v>
      </c>
    </row>
    <row r="17" spans="1:10" ht="24.75" customHeight="1">
      <c r="A17" s="64" t="s">
        <v>346</v>
      </c>
      <c r="B17" s="60" t="s">
        <v>318</v>
      </c>
      <c r="C17" s="61">
        <f>+C18+C19+C20</f>
        <v>3685.3</v>
      </c>
      <c r="D17" s="61">
        <f>+D18+D19+D20</f>
        <v>972.5999999999999</v>
      </c>
      <c r="E17" s="61">
        <f>+E18+E19+E20</f>
        <v>1876.3</v>
      </c>
      <c r="F17" s="61">
        <f>+F18+F19+F20</f>
        <v>2780.3</v>
      </c>
      <c r="G17" s="61">
        <f t="shared" si="0"/>
        <v>3685.3</v>
      </c>
      <c r="J17" s="53"/>
    </row>
    <row r="18" spans="1:12" ht="34.5" customHeight="1">
      <c r="A18" s="62" t="s">
        <v>347</v>
      </c>
      <c r="B18" s="58" t="s">
        <v>319</v>
      </c>
      <c r="C18" s="63">
        <v>1617</v>
      </c>
      <c r="D18" s="63">
        <v>404.3</v>
      </c>
      <c r="E18" s="63">
        <v>808</v>
      </c>
      <c r="F18" s="65">
        <v>1212</v>
      </c>
      <c r="G18" s="63">
        <f t="shared" si="0"/>
        <v>1617</v>
      </c>
      <c r="J18" s="53"/>
      <c r="L18" s="53"/>
    </row>
    <row r="19" spans="1:7" ht="24.75" customHeight="1">
      <c r="A19" s="62" t="s">
        <v>348</v>
      </c>
      <c r="B19" s="58" t="s">
        <v>306</v>
      </c>
      <c r="C19" s="63">
        <v>2000</v>
      </c>
      <c r="D19" s="63">
        <v>500</v>
      </c>
      <c r="E19" s="63">
        <v>1000</v>
      </c>
      <c r="F19" s="63">
        <v>1500</v>
      </c>
      <c r="G19" s="63">
        <f t="shared" si="0"/>
        <v>2000</v>
      </c>
    </row>
    <row r="20" spans="1:7" ht="24.75" customHeight="1">
      <c r="A20" s="62" t="s">
        <v>349</v>
      </c>
      <c r="B20" s="58" t="s">
        <v>323</v>
      </c>
      <c r="C20" s="63">
        <v>68.3</v>
      </c>
      <c r="D20" s="63">
        <v>68.3</v>
      </c>
      <c r="E20" s="63">
        <v>68.3</v>
      </c>
      <c r="F20" s="63">
        <v>68.3</v>
      </c>
      <c r="G20" s="63">
        <f t="shared" si="0"/>
        <v>68.3</v>
      </c>
    </row>
    <row r="21" spans="1:11" ht="24.75" customHeight="1">
      <c r="A21" s="66" t="s">
        <v>352</v>
      </c>
      <c r="B21" s="67" t="s">
        <v>315</v>
      </c>
      <c r="C21" s="68">
        <f>+C22+C23+C24+C25+C26+C27+C28+C29+C30+C31+C32+C33+C34+C35+C36+C37</f>
        <v>68168.8</v>
      </c>
      <c r="D21" s="68">
        <f>+D22+D23+D24+D25+D26+D27+D28+D29+D30+D31+D32+D33+D34+D35+D36+D37</f>
        <v>16767.4</v>
      </c>
      <c r="E21" s="68">
        <f>+E22+E23+E24+E25+E26+E27+E28+E29+E30+E31+E32+E33+E34+E35+E36+E37</f>
        <v>32987</v>
      </c>
      <c r="F21" s="68">
        <f>+F22+F23+F24+F25+F26+F27+F28+F29+F30+F31+F32+F33+F34+F35+F36+F37</f>
        <v>49851</v>
      </c>
      <c r="G21" s="61">
        <f>C21</f>
        <v>68168.8</v>
      </c>
      <c r="K21" s="53"/>
    </row>
    <row r="22" spans="1:9" ht="24.75" customHeight="1">
      <c r="A22" s="62" t="s">
        <v>353</v>
      </c>
      <c r="B22" s="58" t="s">
        <v>86</v>
      </c>
      <c r="C22" s="63">
        <f>47800+2500</f>
        <v>50300</v>
      </c>
      <c r="D22" s="63">
        <v>12000</v>
      </c>
      <c r="E22" s="63">
        <v>24000</v>
      </c>
      <c r="F22" s="63">
        <v>36000</v>
      </c>
      <c r="G22" s="63">
        <f t="shared" si="0"/>
        <v>50300</v>
      </c>
      <c r="I22" s="53"/>
    </row>
    <row r="23" spans="1:11" ht="24.75" customHeight="1">
      <c r="A23" s="62" t="s">
        <v>354</v>
      </c>
      <c r="B23" s="58" t="s">
        <v>307</v>
      </c>
      <c r="C23" s="69">
        <v>3562</v>
      </c>
      <c r="D23" s="63">
        <v>900</v>
      </c>
      <c r="E23" s="63">
        <v>1800</v>
      </c>
      <c r="F23" s="63">
        <v>2700</v>
      </c>
      <c r="G23" s="63">
        <f t="shared" si="0"/>
        <v>3562</v>
      </c>
      <c r="K23" s="53"/>
    </row>
    <row r="24" spans="1:7" ht="24.75" customHeight="1">
      <c r="A24" s="62" t="s">
        <v>355</v>
      </c>
      <c r="B24" s="58" t="s">
        <v>308</v>
      </c>
      <c r="C24" s="69">
        <v>700</v>
      </c>
      <c r="D24" s="63">
        <v>250</v>
      </c>
      <c r="E24" s="63">
        <v>330</v>
      </c>
      <c r="F24" s="63">
        <v>410</v>
      </c>
      <c r="G24" s="63">
        <f t="shared" si="0"/>
        <v>700</v>
      </c>
    </row>
    <row r="25" spans="1:7" ht="24.75" customHeight="1">
      <c r="A25" s="62" t="s">
        <v>356</v>
      </c>
      <c r="B25" s="58" t="s">
        <v>149</v>
      </c>
      <c r="C25" s="69">
        <v>200</v>
      </c>
      <c r="D25" s="63">
        <v>50</v>
      </c>
      <c r="E25" s="63">
        <v>100</v>
      </c>
      <c r="F25" s="63">
        <v>150</v>
      </c>
      <c r="G25" s="63">
        <f t="shared" si="0"/>
        <v>200</v>
      </c>
    </row>
    <row r="26" spans="1:12" ht="24.75" customHeight="1">
      <c r="A26" s="62" t="s">
        <v>359</v>
      </c>
      <c r="B26" s="58" t="s">
        <v>314</v>
      </c>
      <c r="C26" s="69">
        <v>800</v>
      </c>
      <c r="D26" s="63">
        <v>500</v>
      </c>
      <c r="E26" s="63">
        <v>0</v>
      </c>
      <c r="F26" s="63">
        <v>0</v>
      </c>
      <c r="G26" s="63">
        <f t="shared" si="0"/>
        <v>800</v>
      </c>
      <c r="K26" s="53"/>
      <c r="L26" s="53"/>
    </row>
    <row r="27" spans="1:7" ht="24.75" customHeight="1">
      <c r="A27" s="62" t="s">
        <v>357</v>
      </c>
      <c r="B27" s="58" t="s">
        <v>309</v>
      </c>
      <c r="C27" s="69">
        <v>100</v>
      </c>
      <c r="D27" s="63">
        <v>25</v>
      </c>
      <c r="E27" s="63">
        <v>50</v>
      </c>
      <c r="F27" s="63">
        <v>75</v>
      </c>
      <c r="G27" s="63">
        <f t="shared" si="0"/>
        <v>100</v>
      </c>
    </row>
    <row r="28" spans="1:11" ht="28.5" customHeight="1">
      <c r="A28" s="62" t="s">
        <v>358</v>
      </c>
      <c r="B28" s="58" t="s">
        <v>350</v>
      </c>
      <c r="C28" s="69">
        <v>700</v>
      </c>
      <c r="D28" s="63">
        <v>175</v>
      </c>
      <c r="E28" s="63">
        <v>350</v>
      </c>
      <c r="F28" s="63">
        <v>525</v>
      </c>
      <c r="G28" s="63">
        <f t="shared" si="0"/>
        <v>700</v>
      </c>
      <c r="K28" s="53"/>
    </row>
    <row r="29" spans="1:7" ht="34.5" customHeight="1">
      <c r="A29" s="62" t="s">
        <v>360</v>
      </c>
      <c r="B29" s="58" t="s">
        <v>310</v>
      </c>
      <c r="C29" s="69">
        <v>465.4</v>
      </c>
      <c r="D29" s="63">
        <v>70.4</v>
      </c>
      <c r="E29" s="63">
        <v>253</v>
      </c>
      <c r="F29" s="63">
        <v>303</v>
      </c>
      <c r="G29" s="63">
        <f t="shared" si="0"/>
        <v>465.4</v>
      </c>
    </row>
    <row r="30" spans="1:7" ht="44.25" customHeight="1">
      <c r="A30" s="62" t="s">
        <v>361</v>
      </c>
      <c r="B30" s="58" t="s">
        <v>311</v>
      </c>
      <c r="C30" s="69">
        <v>900</v>
      </c>
      <c r="D30" s="63">
        <v>225</v>
      </c>
      <c r="E30" s="63">
        <v>550</v>
      </c>
      <c r="F30" s="63">
        <v>775</v>
      </c>
      <c r="G30" s="63">
        <v>900</v>
      </c>
    </row>
    <row r="31" spans="1:7" ht="42" customHeight="1">
      <c r="A31" s="70" t="s">
        <v>362</v>
      </c>
      <c r="B31" s="58" t="s">
        <v>320</v>
      </c>
      <c r="C31" s="71">
        <f>+G31</f>
        <v>684</v>
      </c>
      <c r="D31" s="72">
        <v>171</v>
      </c>
      <c r="E31" s="72">
        <f>171+171</f>
        <v>342</v>
      </c>
      <c r="F31" s="72">
        <v>513</v>
      </c>
      <c r="G31" s="72">
        <v>684</v>
      </c>
    </row>
    <row r="32" spans="1:7" ht="54" customHeight="1">
      <c r="A32" s="70" t="s">
        <v>363</v>
      </c>
      <c r="B32" s="58" t="s">
        <v>372</v>
      </c>
      <c r="C32" s="71">
        <v>400</v>
      </c>
      <c r="D32" s="72">
        <v>100</v>
      </c>
      <c r="E32" s="72">
        <v>500</v>
      </c>
      <c r="F32" s="72">
        <v>1500</v>
      </c>
      <c r="G32" s="72">
        <f aca="true" t="shared" si="1" ref="G32:G37">C32</f>
        <v>400</v>
      </c>
    </row>
    <row r="33" spans="1:7" ht="68.25" customHeight="1">
      <c r="A33" s="62" t="s">
        <v>364</v>
      </c>
      <c r="B33" s="58" t="s">
        <v>313</v>
      </c>
      <c r="C33" s="69">
        <v>1200</v>
      </c>
      <c r="D33" s="63">
        <v>300</v>
      </c>
      <c r="E33" s="63">
        <v>600</v>
      </c>
      <c r="F33" s="63">
        <v>900</v>
      </c>
      <c r="G33" s="63">
        <f t="shared" si="1"/>
        <v>1200</v>
      </c>
    </row>
    <row r="34" spans="1:7" ht="33" customHeight="1">
      <c r="A34" s="62" t="s">
        <v>367</v>
      </c>
      <c r="B34" s="58" t="s">
        <v>321</v>
      </c>
      <c r="C34" s="69">
        <v>465</v>
      </c>
      <c r="D34" s="63">
        <v>120</v>
      </c>
      <c r="E34" s="63">
        <v>240</v>
      </c>
      <c r="F34" s="63">
        <v>360</v>
      </c>
      <c r="G34" s="72">
        <f t="shared" si="1"/>
        <v>465</v>
      </c>
    </row>
    <row r="35" spans="1:7" ht="142.5" customHeight="1">
      <c r="A35" s="70" t="s">
        <v>365</v>
      </c>
      <c r="B35" s="58" t="s">
        <v>344</v>
      </c>
      <c r="C35" s="71">
        <f>330+14.4+140+79+72+89.8+100.8+144</f>
        <v>969.9999999999999</v>
      </c>
      <c r="D35" s="72">
        <v>250</v>
      </c>
      <c r="E35" s="72">
        <v>500</v>
      </c>
      <c r="F35" s="72">
        <v>700</v>
      </c>
      <c r="G35" s="72">
        <f t="shared" si="1"/>
        <v>969.9999999999999</v>
      </c>
    </row>
    <row r="36" spans="1:7" ht="24.75" customHeight="1">
      <c r="A36" s="70" t="s">
        <v>368</v>
      </c>
      <c r="B36" s="58" t="s">
        <v>322</v>
      </c>
      <c r="C36" s="71">
        <f>63.4+3+37+96+300+48</f>
        <v>547.4</v>
      </c>
      <c r="D36" s="72">
        <v>81</v>
      </c>
      <c r="E36" s="72">
        <v>272</v>
      </c>
      <c r="F36" s="72">
        <v>290</v>
      </c>
      <c r="G36" s="72">
        <f t="shared" si="1"/>
        <v>547.4</v>
      </c>
    </row>
    <row r="37" spans="1:7" ht="30" customHeight="1">
      <c r="A37" s="62" t="s">
        <v>366</v>
      </c>
      <c r="B37" s="58" t="s">
        <v>351</v>
      </c>
      <c r="C37" s="69">
        <v>6175</v>
      </c>
      <c r="D37" s="63">
        <v>1550</v>
      </c>
      <c r="E37" s="63">
        <v>3100</v>
      </c>
      <c r="F37" s="63">
        <v>4650</v>
      </c>
      <c r="G37" s="63">
        <f t="shared" si="1"/>
        <v>6175</v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4"/>
      <c r="C39" s="74"/>
      <c r="D39" s="74"/>
      <c r="E39" s="74"/>
      <c r="F39" s="74"/>
      <c r="G39" s="74"/>
    </row>
    <row r="40" spans="1:7" ht="12.75">
      <c r="A40" s="73"/>
      <c r="B40" s="74"/>
      <c r="C40" s="74"/>
      <c r="D40" s="74"/>
      <c r="E40" s="74"/>
      <c r="F40" s="74"/>
      <c r="G40" s="74"/>
    </row>
    <row r="41" spans="1:7" ht="12.75">
      <c r="A41" s="73"/>
      <c r="B41" s="122" t="s">
        <v>342</v>
      </c>
      <c r="C41" s="122"/>
      <c r="D41" s="122"/>
      <c r="E41" s="122"/>
      <c r="F41" s="122"/>
      <c r="G41" s="122"/>
    </row>
    <row r="42" spans="1:7" ht="12.75">
      <c r="A42" s="73"/>
      <c r="B42" s="75"/>
      <c r="C42" s="75"/>
      <c r="D42" s="75"/>
      <c r="E42" s="74"/>
      <c r="F42" s="74"/>
      <c r="G42" s="74"/>
    </row>
    <row r="43" spans="1:7" ht="12.75">
      <c r="A43" s="73"/>
      <c r="B43" s="122" t="s">
        <v>343</v>
      </c>
      <c r="C43" s="122"/>
      <c r="D43" s="122"/>
      <c r="E43" s="122"/>
      <c r="F43" s="122"/>
      <c r="G43" s="122"/>
    </row>
    <row r="44" spans="1:7" ht="12.75">
      <c r="A44" s="73"/>
      <c r="B44" s="74"/>
      <c r="C44" s="74"/>
      <c r="D44" s="74"/>
      <c r="E44" s="74"/>
      <c r="F44" s="74"/>
      <c r="G44" s="74"/>
    </row>
    <row r="45" spans="1:7" ht="12.75">
      <c r="A45" s="73"/>
      <c r="B45" s="74"/>
      <c r="C45" s="74"/>
      <c r="D45" s="74"/>
      <c r="E45" s="74"/>
      <c r="F45" s="74"/>
      <c r="G45" s="74"/>
    </row>
    <row r="46" spans="1:7" ht="12.75">
      <c r="A46" s="73"/>
      <c r="B46" s="74"/>
      <c r="C46" s="74"/>
      <c r="D46" s="74"/>
      <c r="E46" s="74"/>
      <c r="F46" s="74"/>
      <c r="G46" s="74"/>
    </row>
    <row r="47" spans="1:7" ht="12.75">
      <c r="A47" s="73"/>
      <c r="B47" s="74"/>
      <c r="C47" s="74"/>
      <c r="D47" s="74"/>
      <c r="E47" s="74"/>
      <c r="F47" s="74"/>
      <c r="G47" s="74"/>
    </row>
    <row r="48" spans="1:7" ht="12.75">
      <c r="A48" s="73"/>
      <c r="B48" s="74"/>
      <c r="C48" s="74"/>
      <c r="D48" s="74"/>
      <c r="E48" s="74"/>
      <c r="F48" s="74"/>
      <c r="G48" s="74"/>
    </row>
    <row r="49" spans="1:7" ht="12.75">
      <c r="A49" s="73"/>
      <c r="B49" s="74"/>
      <c r="C49" s="74"/>
      <c r="D49" s="74"/>
      <c r="E49" s="74"/>
      <c r="F49" s="74"/>
      <c r="G49" s="74"/>
    </row>
    <row r="50" spans="1:7" ht="12.75">
      <c r="A50" s="73"/>
      <c r="B50" s="74"/>
      <c r="C50" s="74"/>
      <c r="D50" s="74"/>
      <c r="E50" s="74"/>
      <c r="F50" s="74"/>
      <c r="G50" s="74"/>
    </row>
    <row r="51" spans="1:7" ht="12.75">
      <c r="A51" s="73"/>
      <c r="B51" s="74"/>
      <c r="C51" s="74"/>
      <c r="D51" s="74"/>
      <c r="E51" s="74"/>
      <c r="F51" s="74"/>
      <c r="G51" s="74"/>
    </row>
    <row r="52" spans="1:7" ht="12.75">
      <c r="A52" s="73"/>
      <c r="B52" s="74"/>
      <c r="C52" s="74"/>
      <c r="D52" s="74"/>
      <c r="E52" s="74"/>
      <c r="F52" s="74"/>
      <c r="G52" s="74"/>
    </row>
    <row r="53" spans="1:7" ht="12.75">
      <c r="A53" s="73"/>
      <c r="B53" s="74"/>
      <c r="C53" s="74"/>
      <c r="D53" s="74"/>
      <c r="E53" s="74"/>
      <c r="F53" s="74"/>
      <c r="G53" s="74"/>
    </row>
    <row r="54" spans="1:7" ht="12.75">
      <c r="A54" s="73"/>
      <c r="B54" s="74"/>
      <c r="C54" s="74"/>
      <c r="D54" s="74"/>
      <c r="E54" s="74"/>
      <c r="F54" s="74"/>
      <c r="G54" s="74"/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4"/>
      <c r="C56" s="74"/>
      <c r="D56" s="74"/>
      <c r="E56" s="74"/>
      <c r="F56" s="74"/>
      <c r="G56" s="74"/>
    </row>
    <row r="57" spans="1:7" ht="12.75">
      <c r="A57" s="73"/>
      <c r="B57" s="74"/>
      <c r="C57" s="74"/>
      <c r="D57" s="74"/>
      <c r="E57" s="74"/>
      <c r="F57" s="74"/>
      <c r="G57" s="74"/>
    </row>
    <row r="58" spans="1:7" ht="12.75">
      <c r="A58" s="73"/>
      <c r="B58" s="74"/>
      <c r="C58" s="74"/>
      <c r="D58" s="74"/>
      <c r="E58" s="74"/>
      <c r="F58" s="74"/>
      <c r="G58" s="74"/>
    </row>
    <row r="59" spans="1:7" ht="12.75">
      <c r="A59" s="73"/>
      <c r="B59" s="74"/>
      <c r="C59" s="74"/>
      <c r="D59" s="74"/>
      <c r="E59" s="74"/>
      <c r="F59" s="74"/>
      <c r="G59" s="74"/>
    </row>
    <row r="60" spans="1:7" ht="12.75">
      <c r="A60" s="73"/>
      <c r="B60" s="74"/>
      <c r="C60" s="74"/>
      <c r="D60" s="74"/>
      <c r="E60" s="74"/>
      <c r="F60" s="74"/>
      <c r="G60" s="74"/>
    </row>
    <row r="61" spans="1:7" ht="12.75">
      <c r="A61" s="73"/>
      <c r="B61" s="74"/>
      <c r="C61" s="74"/>
      <c r="D61" s="74"/>
      <c r="E61" s="74"/>
      <c r="F61" s="74"/>
      <c r="G61" s="74"/>
    </row>
    <row r="62" spans="1:7" ht="12.75">
      <c r="A62" s="73"/>
      <c r="B62" s="74"/>
      <c r="C62" s="74"/>
      <c r="D62" s="74"/>
      <c r="E62" s="74"/>
      <c r="F62" s="74"/>
      <c r="G62" s="74"/>
    </row>
    <row r="63" spans="1:7" ht="12.75">
      <c r="A63" s="73"/>
      <c r="B63" s="74"/>
      <c r="C63" s="74"/>
      <c r="D63" s="74"/>
      <c r="E63" s="74"/>
      <c r="F63" s="74"/>
      <c r="G63" s="74"/>
    </row>
    <row r="64" spans="1:7" ht="12.75">
      <c r="A64" s="73"/>
      <c r="B64" s="74"/>
      <c r="C64" s="74"/>
      <c r="D64" s="74"/>
      <c r="E64" s="74"/>
      <c r="F64" s="74"/>
      <c r="G64" s="74"/>
    </row>
    <row r="65" spans="1:7" ht="12.75">
      <c r="A65" s="73"/>
      <c r="B65" s="74"/>
      <c r="C65" s="74"/>
      <c r="D65" s="74"/>
      <c r="E65" s="74"/>
      <c r="F65" s="74"/>
      <c r="G65" s="74"/>
    </row>
    <row r="66" spans="1:7" ht="12.75">
      <c r="A66" s="73"/>
      <c r="B66" s="74"/>
      <c r="C66" s="74"/>
      <c r="D66" s="74"/>
      <c r="E66" s="74"/>
      <c r="F66" s="74"/>
      <c r="G66" s="74"/>
    </row>
    <row r="67" spans="1:7" ht="12.75">
      <c r="A67" s="51"/>
      <c r="B67" s="15"/>
      <c r="C67" s="15"/>
      <c r="D67" s="15"/>
      <c r="E67" s="15"/>
      <c r="F67" s="15"/>
      <c r="G67" s="15"/>
    </row>
    <row r="68" spans="1:7" ht="12.75">
      <c r="A68" s="51"/>
      <c r="B68" s="15"/>
      <c r="C68" s="15"/>
      <c r="D68" s="15"/>
      <c r="E68" s="15"/>
      <c r="F68" s="15"/>
      <c r="G68" s="15"/>
    </row>
    <row r="69" spans="1:7" ht="12.75">
      <c r="A69" s="51"/>
      <c r="B69" s="15"/>
      <c r="C69" s="15"/>
      <c r="D69" s="15"/>
      <c r="E69" s="15"/>
      <c r="F69" s="15"/>
      <c r="G69" s="15"/>
    </row>
    <row r="70" spans="1:7" ht="12.75">
      <c r="A70" s="51"/>
      <c r="B70" s="15"/>
      <c r="C70" s="15"/>
      <c r="D70" s="15"/>
      <c r="E70" s="15"/>
      <c r="F70" s="15"/>
      <c r="G70" s="15"/>
    </row>
    <row r="71" spans="1:7" ht="12.75">
      <c r="A71" s="51"/>
      <c r="B71" s="15"/>
      <c r="C71" s="15"/>
      <c r="D71" s="15"/>
      <c r="E71" s="15"/>
      <c r="F71" s="15"/>
      <c r="G71" s="15"/>
    </row>
    <row r="72" spans="1:7" ht="12.75">
      <c r="A72" s="51"/>
      <c r="B72" s="15"/>
      <c r="C72" s="15"/>
      <c r="D72" s="15"/>
      <c r="E72" s="15"/>
      <c r="F72" s="15"/>
      <c r="G72" s="15"/>
    </row>
    <row r="73" spans="1:7" ht="12.75">
      <c r="A73" s="51"/>
      <c r="B73" s="15"/>
      <c r="C73" s="15"/>
      <c r="D73" s="15"/>
      <c r="E73" s="15"/>
      <c r="F73" s="15"/>
      <c r="G73" s="15"/>
    </row>
    <row r="74" spans="1:7" ht="12.75">
      <c r="A74" s="51"/>
      <c r="B74" s="15"/>
      <c r="C74" s="15"/>
      <c r="D74" s="15"/>
      <c r="E74" s="15"/>
      <c r="F74" s="15"/>
      <c r="G74" s="15"/>
    </row>
    <row r="75" spans="1:7" ht="12.75">
      <c r="A75" s="51"/>
      <c r="B75" s="15"/>
      <c r="C75" s="15"/>
      <c r="D75" s="15"/>
      <c r="E75" s="15"/>
      <c r="F75" s="15"/>
      <c r="G75" s="15"/>
    </row>
    <row r="76" spans="1:7" ht="12.75">
      <c r="A76" s="51"/>
      <c r="B76" s="15"/>
      <c r="C76" s="15"/>
      <c r="D76" s="15"/>
      <c r="E76" s="15"/>
      <c r="F76" s="15"/>
      <c r="G76" s="15"/>
    </row>
    <row r="77" spans="1:7" ht="12.75">
      <c r="A77" s="51"/>
      <c r="B77" s="15"/>
      <c r="C77" s="15"/>
      <c r="D77" s="15"/>
      <c r="E77" s="15"/>
      <c r="F77" s="15"/>
      <c r="G77" s="15"/>
    </row>
    <row r="78" spans="1:7" ht="12.75">
      <c r="A78" s="51"/>
      <c r="B78" s="15"/>
      <c r="C78" s="15"/>
      <c r="D78" s="15"/>
      <c r="E78" s="15"/>
      <c r="F78" s="15"/>
      <c r="G78" s="15"/>
    </row>
    <row r="79" spans="1:7" ht="12.75">
      <c r="A79" s="51"/>
      <c r="B79" s="15"/>
      <c r="C79" s="15"/>
      <c r="D79" s="15"/>
      <c r="E79" s="15"/>
      <c r="F79" s="15"/>
      <c r="G79" s="15"/>
    </row>
    <row r="80" spans="1:7" ht="12.75">
      <c r="A80" s="51"/>
      <c r="B80" s="15"/>
      <c r="C80" s="15"/>
      <c r="D80" s="15"/>
      <c r="E80" s="15"/>
      <c r="F80" s="15"/>
      <c r="G80" s="15"/>
    </row>
    <row r="81" spans="1:7" ht="12.75">
      <c r="A81" s="51"/>
      <c r="B81" s="15"/>
      <c r="C81" s="15"/>
      <c r="D81" s="15"/>
      <c r="E81" s="15"/>
      <c r="F81" s="15"/>
      <c r="G81" s="15"/>
    </row>
    <row r="82" spans="1:7" ht="12.75">
      <c r="A82" s="51"/>
      <c r="B82" s="15"/>
      <c r="C82" s="15"/>
      <c r="D82" s="15"/>
      <c r="E82" s="15"/>
      <c r="F82" s="15"/>
      <c r="G82" s="15"/>
    </row>
    <row r="83" spans="1:7" ht="12.75">
      <c r="A83" s="51"/>
      <c r="B83" s="15"/>
      <c r="C83" s="15"/>
      <c r="D83" s="15"/>
      <c r="E83" s="15"/>
      <c r="F83" s="15"/>
      <c r="G83" s="15"/>
    </row>
    <row r="84" spans="1:7" ht="12.75">
      <c r="A84" s="51"/>
      <c r="B84" s="15"/>
      <c r="C84" s="15"/>
      <c r="D84" s="15"/>
      <c r="E84" s="15"/>
      <c r="F84" s="15"/>
      <c r="G84" s="15"/>
    </row>
    <row r="85" spans="1:7" ht="12.75">
      <c r="A85" s="51"/>
      <c r="B85" s="15"/>
      <c r="C85" s="15"/>
      <c r="D85" s="15"/>
      <c r="E85" s="15"/>
      <c r="F85" s="15"/>
      <c r="G85" s="15"/>
    </row>
    <row r="86" spans="1:7" ht="12.75">
      <c r="A86" s="51"/>
      <c r="B86" s="15"/>
      <c r="C86" s="15"/>
      <c r="D86" s="15"/>
      <c r="E86" s="15"/>
      <c r="F86" s="15"/>
      <c r="G86" s="15"/>
    </row>
    <row r="87" spans="1:7" ht="12.75">
      <c r="A87" s="51"/>
      <c r="B87" s="15"/>
      <c r="C87" s="15"/>
      <c r="D87" s="15"/>
      <c r="E87" s="15"/>
      <c r="F87" s="15"/>
      <c r="G87" s="15"/>
    </row>
    <row r="88" spans="1:7" ht="12.75">
      <c r="A88" s="51"/>
      <c r="B88" s="15"/>
      <c r="C88" s="15"/>
      <c r="D88" s="15"/>
      <c r="E88" s="15"/>
      <c r="F88" s="15"/>
      <c r="G88" s="15"/>
    </row>
    <row r="89" spans="1:7" ht="12.75">
      <c r="A89" s="51"/>
      <c r="B89" s="15"/>
      <c r="C89" s="15"/>
      <c r="D89" s="15"/>
      <c r="E89" s="15"/>
      <c r="F89" s="15"/>
      <c r="G89" s="15"/>
    </row>
    <row r="90" spans="1:7" ht="12.75">
      <c r="A90" s="51"/>
      <c r="B90" s="15"/>
      <c r="C90" s="15"/>
      <c r="D90" s="15"/>
      <c r="E90" s="15"/>
      <c r="F90" s="15"/>
      <c r="G90" s="15"/>
    </row>
    <row r="91" spans="1:7" ht="12.75">
      <c r="A91" s="51"/>
      <c r="B91" s="15"/>
      <c r="C91" s="15"/>
      <c r="D91" s="15"/>
      <c r="E91" s="15"/>
      <c r="F91" s="15"/>
      <c r="G91" s="15"/>
    </row>
    <row r="92" spans="1:7" ht="12.75">
      <c r="A92" s="51"/>
      <c r="B92" s="15"/>
      <c r="C92" s="15"/>
      <c r="D92" s="15"/>
      <c r="E92" s="15"/>
      <c r="F92" s="15"/>
      <c r="G92" s="15"/>
    </row>
    <row r="93" spans="1:7" ht="12.75">
      <c r="A93" s="51"/>
      <c r="B93" s="15"/>
      <c r="C93" s="15"/>
      <c r="D93" s="15"/>
      <c r="E93" s="15"/>
      <c r="F93" s="15"/>
      <c r="G93" s="15"/>
    </row>
    <row r="94" spans="1:7" ht="12.75">
      <c r="A94" s="51"/>
      <c r="B94" s="15"/>
      <c r="C94" s="15"/>
      <c r="D94" s="15"/>
      <c r="E94" s="15"/>
      <c r="F94" s="15"/>
      <c r="G94" s="15"/>
    </row>
    <row r="95" spans="1:7" ht="12.75">
      <c r="A95" s="51"/>
      <c r="B95" s="15"/>
      <c r="C95" s="15"/>
      <c r="D95" s="15"/>
      <c r="E95" s="15"/>
      <c r="F95" s="15"/>
      <c r="G95" s="15"/>
    </row>
    <row r="96" spans="1:7" ht="12.75">
      <c r="A96" s="51"/>
      <c r="B96" s="15"/>
      <c r="C96" s="15"/>
      <c r="D96" s="15"/>
      <c r="E96" s="15"/>
      <c r="F96" s="15"/>
      <c r="G96" s="15"/>
    </row>
    <row r="97" spans="1:7" ht="12.75">
      <c r="A97" s="51"/>
      <c r="B97" s="15"/>
      <c r="C97" s="15"/>
      <c r="D97" s="15"/>
      <c r="E97" s="15"/>
      <c r="F97" s="15"/>
      <c r="G97" s="15"/>
    </row>
    <row r="98" spans="1:7" ht="12.75">
      <c r="A98" s="51"/>
      <c r="B98" s="15"/>
      <c r="C98" s="15"/>
      <c r="D98" s="15"/>
      <c r="E98" s="15"/>
      <c r="F98" s="15"/>
      <c r="G98" s="15"/>
    </row>
    <row r="99" spans="1:7" ht="12.75">
      <c r="A99" s="51"/>
      <c r="B99" s="15"/>
      <c r="C99" s="15"/>
      <c r="D99" s="15"/>
      <c r="E99" s="15"/>
      <c r="F99" s="15"/>
      <c r="G99" s="15"/>
    </row>
    <row r="100" spans="1:7" ht="12.75">
      <c r="A100" s="51"/>
      <c r="B100" s="15"/>
      <c r="C100" s="15"/>
      <c r="D100" s="15"/>
      <c r="E100" s="15"/>
      <c r="F100" s="15"/>
      <c r="G100" s="15"/>
    </row>
    <row r="101" spans="1:7" ht="12.75">
      <c r="A101" s="51"/>
      <c r="B101" s="15"/>
      <c r="C101" s="15"/>
      <c r="D101" s="15"/>
      <c r="E101" s="15"/>
      <c r="F101" s="15"/>
      <c r="G101" s="15"/>
    </row>
    <row r="102" spans="1:7" ht="12.75">
      <c r="A102" s="51"/>
      <c r="B102" s="15"/>
      <c r="C102" s="15"/>
      <c r="D102" s="15"/>
      <c r="E102" s="15"/>
      <c r="F102" s="15"/>
      <c r="G102" s="15"/>
    </row>
    <row r="103" spans="1:7" ht="12.75">
      <c r="A103" s="51"/>
      <c r="B103" s="15"/>
      <c r="C103" s="15"/>
      <c r="D103" s="15"/>
      <c r="E103" s="15"/>
      <c r="F103" s="15"/>
      <c r="G103" s="15"/>
    </row>
    <row r="104" spans="1:7" ht="12.75">
      <c r="A104" s="51"/>
      <c r="B104" s="15"/>
      <c r="C104" s="15"/>
      <c r="D104" s="15"/>
      <c r="E104" s="15"/>
      <c r="F104" s="15"/>
      <c r="G104" s="15"/>
    </row>
    <row r="105" spans="1:7" ht="12.75">
      <c r="A105" s="51"/>
      <c r="B105" s="15"/>
      <c r="C105" s="15"/>
      <c r="D105" s="15"/>
      <c r="E105" s="15"/>
      <c r="F105" s="15"/>
      <c r="G105" s="15"/>
    </row>
    <row r="106" spans="1:7" ht="12.75">
      <c r="A106" s="51"/>
      <c r="B106" s="15"/>
      <c r="C106" s="15"/>
      <c r="D106" s="15"/>
      <c r="E106" s="15"/>
      <c r="F106" s="15"/>
      <c r="G106" s="15"/>
    </row>
    <row r="107" spans="1:7" ht="12.75">
      <c r="A107" s="51"/>
      <c r="B107" s="15"/>
      <c r="C107" s="15"/>
      <c r="D107" s="15"/>
      <c r="E107" s="15"/>
      <c r="F107" s="15"/>
      <c r="G107" s="15"/>
    </row>
    <row r="108" spans="1:7" ht="12.75">
      <c r="A108" s="51"/>
      <c r="B108" s="15"/>
      <c r="C108" s="15"/>
      <c r="D108" s="15"/>
      <c r="E108" s="15"/>
      <c r="F108" s="15"/>
      <c r="G108" s="15"/>
    </row>
    <row r="109" spans="1:7" ht="12.75">
      <c r="A109" s="51"/>
      <c r="B109" s="15"/>
      <c r="C109" s="15"/>
      <c r="D109" s="15"/>
      <c r="E109" s="15"/>
      <c r="F109" s="15"/>
      <c r="G109" s="15"/>
    </row>
    <row r="110" spans="1:7" ht="12.75">
      <c r="A110" s="51"/>
      <c r="B110" s="15"/>
      <c r="C110" s="15"/>
      <c r="D110" s="15"/>
      <c r="E110" s="15"/>
      <c r="F110" s="15"/>
      <c r="G110" s="15"/>
    </row>
    <row r="111" spans="1:7" ht="12.75">
      <c r="A111" s="51"/>
      <c r="B111" s="15"/>
      <c r="C111" s="15"/>
      <c r="D111" s="15"/>
      <c r="E111" s="15"/>
      <c r="F111" s="15"/>
      <c r="G111" s="15"/>
    </row>
    <row r="112" spans="1:7" ht="12.75">
      <c r="A112" s="51"/>
      <c r="B112" s="15"/>
      <c r="C112" s="15"/>
      <c r="D112" s="15"/>
      <c r="E112" s="15"/>
      <c r="F112" s="15"/>
      <c r="G112" s="15"/>
    </row>
    <row r="113" spans="1:7" ht="12.75">
      <c r="A113" s="51"/>
      <c r="B113" s="15"/>
      <c r="C113" s="15"/>
      <c r="D113" s="15"/>
      <c r="E113" s="15"/>
      <c r="F113" s="15"/>
      <c r="G113" s="15"/>
    </row>
    <row r="114" spans="1:7" ht="12.75">
      <c r="A114" s="51"/>
      <c r="B114" s="15"/>
      <c r="C114" s="15"/>
      <c r="D114" s="15"/>
      <c r="E114" s="15"/>
      <c r="F114" s="15"/>
      <c r="G114" s="15"/>
    </row>
    <row r="115" spans="1:7" ht="12.75">
      <c r="A115" s="51"/>
      <c r="B115" s="15"/>
      <c r="C115" s="15"/>
      <c r="D115" s="15"/>
      <c r="E115" s="15"/>
      <c r="F115" s="15"/>
      <c r="G115" s="15"/>
    </row>
    <row r="116" spans="1:7" ht="12.75">
      <c r="A116" s="51"/>
      <c r="B116" s="15"/>
      <c r="C116" s="15"/>
      <c r="D116" s="15"/>
      <c r="E116" s="15"/>
      <c r="F116" s="15"/>
      <c r="G116" s="15"/>
    </row>
    <row r="117" spans="1:7" ht="12.75">
      <c r="A117" s="51"/>
      <c r="B117" s="15"/>
      <c r="C117" s="15"/>
      <c r="D117" s="15"/>
      <c r="E117" s="15"/>
      <c r="F117" s="15"/>
      <c r="G117" s="15"/>
    </row>
    <row r="118" spans="1:7" ht="12.75">
      <c r="A118" s="51"/>
      <c r="B118" s="15"/>
      <c r="C118" s="15"/>
      <c r="D118" s="15"/>
      <c r="E118" s="15"/>
      <c r="F118" s="15"/>
      <c r="G118" s="15"/>
    </row>
    <row r="119" spans="1:7" ht="12.75">
      <c r="A119" s="51"/>
      <c r="B119" s="15"/>
      <c r="C119" s="15"/>
      <c r="D119" s="15"/>
      <c r="E119" s="15"/>
      <c r="F119" s="15"/>
      <c r="G119" s="15"/>
    </row>
    <row r="120" spans="1:7" ht="12.75">
      <c r="A120" s="51"/>
      <c r="B120" s="15"/>
      <c r="C120" s="15"/>
      <c r="D120" s="15"/>
      <c r="E120" s="15"/>
      <c r="F120" s="15"/>
      <c r="G120" s="15"/>
    </row>
    <row r="121" spans="1:7" ht="12.75">
      <c r="A121" s="51"/>
      <c r="B121" s="15"/>
      <c r="C121" s="15"/>
      <c r="D121" s="15"/>
      <c r="E121" s="15"/>
      <c r="F121" s="15"/>
      <c r="G121" s="15"/>
    </row>
    <row r="122" spans="1:7" ht="12.75">
      <c r="A122" s="51"/>
      <c r="B122" s="15"/>
      <c r="C122" s="15"/>
      <c r="D122" s="15"/>
      <c r="E122" s="15"/>
      <c r="F122" s="15"/>
      <c r="G122" s="15"/>
    </row>
    <row r="123" spans="1:7" ht="12.75">
      <c r="A123" s="51"/>
      <c r="B123" s="15"/>
      <c r="C123" s="15"/>
      <c r="D123" s="15"/>
      <c r="E123" s="15"/>
      <c r="F123" s="15"/>
      <c r="G123" s="15"/>
    </row>
    <row r="124" spans="1:7" ht="12.75">
      <c r="A124" s="51"/>
      <c r="B124" s="15"/>
      <c r="C124" s="15"/>
      <c r="D124" s="15"/>
      <c r="E124" s="15"/>
      <c r="F124" s="15"/>
      <c r="G124" s="15"/>
    </row>
    <row r="125" spans="1:7" ht="12.75">
      <c r="A125" s="51"/>
      <c r="B125" s="15"/>
      <c r="C125" s="15"/>
      <c r="D125" s="15"/>
      <c r="E125" s="15"/>
      <c r="F125" s="15"/>
      <c r="G125" s="15"/>
    </row>
    <row r="126" spans="1:7" ht="12.75">
      <c r="A126" s="51"/>
      <c r="B126" s="15"/>
      <c r="C126" s="15"/>
      <c r="D126" s="15"/>
      <c r="E126" s="15"/>
      <c r="F126" s="15"/>
      <c r="G126" s="15"/>
    </row>
    <row r="127" spans="1:7" ht="12.75">
      <c r="A127" s="51"/>
      <c r="B127" s="15"/>
      <c r="C127" s="15"/>
      <c r="D127" s="15"/>
      <c r="E127" s="15"/>
      <c r="F127" s="15"/>
      <c r="G127" s="15"/>
    </row>
    <row r="128" spans="1:7" ht="12.75">
      <c r="A128" s="51"/>
      <c r="B128" s="15"/>
      <c r="C128" s="15"/>
      <c r="D128" s="15"/>
      <c r="E128" s="15"/>
      <c r="F128" s="15"/>
      <c r="G128" s="15"/>
    </row>
    <row r="129" spans="1:7" ht="12.75">
      <c r="A129" s="51"/>
      <c r="B129" s="15"/>
      <c r="C129" s="15"/>
      <c r="D129" s="15"/>
      <c r="E129" s="15"/>
      <c r="F129" s="15"/>
      <c r="G129" s="15"/>
    </row>
    <row r="130" spans="1:7" ht="12.75">
      <c r="A130" s="51"/>
      <c r="B130" s="15"/>
      <c r="C130" s="15"/>
      <c r="D130" s="15"/>
      <c r="E130" s="15"/>
      <c r="F130" s="15"/>
      <c r="G130" s="15"/>
    </row>
    <row r="131" spans="1:7" ht="12.75">
      <c r="A131" s="51"/>
      <c r="B131" s="15"/>
      <c r="C131" s="15"/>
      <c r="D131" s="15"/>
      <c r="E131" s="15"/>
      <c r="F131" s="15"/>
      <c r="G131" s="15"/>
    </row>
    <row r="132" spans="1:7" ht="12.75">
      <c r="A132" s="51"/>
      <c r="B132" s="15"/>
      <c r="C132" s="15"/>
      <c r="D132" s="15"/>
      <c r="E132" s="15"/>
      <c r="F132" s="15"/>
      <c r="G132" s="15"/>
    </row>
    <row r="133" spans="1:7" ht="12.75">
      <c r="A133" s="51"/>
      <c r="B133" s="15"/>
      <c r="C133" s="15"/>
      <c r="D133" s="15"/>
      <c r="E133" s="15"/>
      <c r="F133" s="15"/>
      <c r="G133" s="15"/>
    </row>
    <row r="134" spans="1:7" ht="12.75">
      <c r="A134" s="51"/>
      <c r="B134" s="15"/>
      <c r="C134" s="15"/>
      <c r="D134" s="15"/>
      <c r="E134" s="15"/>
      <c r="F134" s="15"/>
      <c r="G134" s="15"/>
    </row>
    <row r="135" spans="1:7" ht="12.75">
      <c r="A135" s="51"/>
      <c r="B135" s="15"/>
      <c r="C135" s="15"/>
      <c r="D135" s="15"/>
      <c r="E135" s="15"/>
      <c r="F135" s="15"/>
      <c r="G135" s="15"/>
    </row>
    <row r="136" spans="1:7" ht="12.75">
      <c r="A136" s="51"/>
      <c r="B136" s="15"/>
      <c r="C136" s="15"/>
      <c r="D136" s="15"/>
      <c r="E136" s="15"/>
      <c r="F136" s="15"/>
      <c r="G136" s="15"/>
    </row>
    <row r="137" spans="1:7" ht="12.75">
      <c r="A137" s="51"/>
      <c r="B137" s="15"/>
      <c r="C137" s="15"/>
      <c r="D137" s="15"/>
      <c r="E137" s="15"/>
      <c r="F137" s="15"/>
      <c r="G137" s="15"/>
    </row>
    <row r="138" spans="1:7" ht="12.75">
      <c r="A138" s="51"/>
      <c r="B138" s="15"/>
      <c r="C138" s="15"/>
      <c r="D138" s="15"/>
      <c r="E138" s="15"/>
      <c r="F138" s="15"/>
      <c r="G138" s="15"/>
    </row>
    <row r="139" spans="1:7" ht="12.75">
      <c r="A139" s="51"/>
      <c r="B139" s="15"/>
      <c r="C139" s="15"/>
      <c r="D139" s="15"/>
      <c r="E139" s="15"/>
      <c r="F139" s="15"/>
      <c r="G139" s="15"/>
    </row>
    <row r="140" spans="1:7" ht="12.75">
      <c r="A140" s="51"/>
      <c r="B140" s="15"/>
      <c r="C140" s="15"/>
      <c r="D140" s="15"/>
      <c r="E140" s="15"/>
      <c r="F140" s="15"/>
      <c r="G140" s="15"/>
    </row>
    <row r="141" spans="1:7" ht="12.75">
      <c r="A141" s="51"/>
      <c r="B141" s="15"/>
      <c r="C141" s="15"/>
      <c r="D141" s="15"/>
      <c r="E141" s="15"/>
      <c r="F141" s="15"/>
      <c r="G141" s="15"/>
    </row>
    <row r="142" spans="1:7" ht="12.75">
      <c r="A142" s="51"/>
      <c r="B142" s="15"/>
      <c r="C142" s="15"/>
      <c r="D142" s="15"/>
      <c r="E142" s="15"/>
      <c r="F142" s="15"/>
      <c r="G142" s="15"/>
    </row>
    <row r="143" spans="1:7" ht="12.75">
      <c r="A143" s="51"/>
      <c r="B143" s="15"/>
      <c r="C143" s="15"/>
      <c r="D143" s="15"/>
      <c r="E143" s="15"/>
      <c r="F143" s="15"/>
      <c r="G143" s="15"/>
    </row>
    <row r="144" spans="1:7" ht="12.75">
      <c r="A144" s="51"/>
      <c r="B144" s="15"/>
      <c r="C144" s="15"/>
      <c r="D144" s="15"/>
      <c r="E144" s="15"/>
      <c r="F144" s="15"/>
      <c r="G144" s="15"/>
    </row>
    <row r="145" spans="1:7" ht="12.75">
      <c r="A145" s="51"/>
      <c r="B145" s="15"/>
      <c r="C145" s="15"/>
      <c r="D145" s="15"/>
      <c r="E145" s="15"/>
      <c r="F145" s="15"/>
      <c r="G145" s="15"/>
    </row>
    <row r="146" spans="1:7" ht="12.75">
      <c r="A146" s="51"/>
      <c r="B146" s="15"/>
      <c r="C146" s="15"/>
      <c r="D146" s="15"/>
      <c r="E146" s="15"/>
      <c r="F146" s="15"/>
      <c r="G146" s="15"/>
    </row>
    <row r="147" spans="1:7" ht="12.75">
      <c r="A147" s="51"/>
      <c r="B147" s="15"/>
      <c r="C147" s="15"/>
      <c r="D147" s="15"/>
      <c r="E147" s="15"/>
      <c r="F147" s="15"/>
      <c r="G147" s="15"/>
    </row>
    <row r="148" spans="1:7" ht="12.75">
      <c r="A148" s="51"/>
      <c r="B148" s="15"/>
      <c r="C148" s="15"/>
      <c r="D148" s="15"/>
      <c r="E148" s="15"/>
      <c r="F148" s="15"/>
      <c r="G148" s="15"/>
    </row>
    <row r="149" spans="1:7" ht="12.75">
      <c r="A149" s="51"/>
      <c r="B149" s="15"/>
      <c r="C149" s="15"/>
      <c r="D149" s="15"/>
      <c r="E149" s="15"/>
      <c r="F149" s="15"/>
      <c r="G149" s="15"/>
    </row>
    <row r="150" spans="1:7" ht="12.75">
      <c r="A150" s="51"/>
      <c r="B150" s="15"/>
      <c r="C150" s="15"/>
      <c r="D150" s="15"/>
      <c r="E150" s="15"/>
      <c r="F150" s="15"/>
      <c r="G150" s="15"/>
    </row>
    <row r="151" spans="1:7" ht="12.75">
      <c r="A151" s="51"/>
      <c r="B151" s="15"/>
      <c r="C151" s="15"/>
      <c r="D151" s="15"/>
      <c r="E151" s="15"/>
      <c r="F151" s="15"/>
      <c r="G151" s="15"/>
    </row>
    <row r="152" spans="1:7" ht="12.75">
      <c r="A152" s="51"/>
      <c r="B152" s="15"/>
      <c r="C152" s="15"/>
      <c r="D152" s="15"/>
      <c r="E152" s="15"/>
      <c r="F152" s="15"/>
      <c r="G152" s="15"/>
    </row>
    <row r="153" spans="1:7" ht="12.75">
      <c r="A153" s="51"/>
      <c r="B153" s="15"/>
      <c r="C153" s="15"/>
      <c r="D153" s="15"/>
      <c r="E153" s="15"/>
      <c r="F153" s="15"/>
      <c r="G153" s="15"/>
    </row>
    <row r="154" spans="1:7" ht="12.75">
      <c r="A154" s="51"/>
      <c r="B154" s="15"/>
      <c r="C154" s="15"/>
      <c r="D154" s="15"/>
      <c r="E154" s="15"/>
      <c r="F154" s="15"/>
      <c r="G154" s="15"/>
    </row>
    <row r="155" spans="1:7" ht="12.75">
      <c r="A155" s="51"/>
      <c r="B155" s="15"/>
      <c r="C155" s="15"/>
      <c r="D155" s="15"/>
      <c r="E155" s="15"/>
      <c r="F155" s="15"/>
      <c r="G155" s="15"/>
    </row>
    <row r="156" spans="1:7" ht="12.75">
      <c r="A156" s="51"/>
      <c r="B156" s="15"/>
      <c r="C156" s="15"/>
      <c r="D156" s="15"/>
      <c r="E156" s="15"/>
      <c r="F156" s="15"/>
      <c r="G156" s="15"/>
    </row>
    <row r="157" spans="1:7" ht="12.75">
      <c r="A157" s="51"/>
      <c r="B157" s="15"/>
      <c r="C157" s="15"/>
      <c r="D157" s="15"/>
      <c r="E157" s="15"/>
      <c r="F157" s="15"/>
      <c r="G157" s="15"/>
    </row>
    <row r="158" spans="1:7" ht="12.75">
      <c r="A158" s="51"/>
      <c r="B158" s="15"/>
      <c r="C158" s="15"/>
      <c r="D158" s="15"/>
      <c r="E158" s="15"/>
      <c r="F158" s="15"/>
      <c r="G158" s="15"/>
    </row>
    <row r="159" spans="1:7" ht="12.75">
      <c r="A159" s="51"/>
      <c r="B159" s="15"/>
      <c r="C159" s="15"/>
      <c r="D159" s="15"/>
      <c r="E159" s="15"/>
      <c r="F159" s="15"/>
      <c r="G159" s="15"/>
    </row>
    <row r="160" spans="1:7" ht="12.75">
      <c r="A160" s="51"/>
      <c r="B160" s="15"/>
      <c r="C160" s="15"/>
      <c r="D160" s="15"/>
      <c r="E160" s="15"/>
      <c r="F160" s="15"/>
      <c r="G160" s="15"/>
    </row>
    <row r="161" spans="1:7" ht="12.75">
      <c r="A161" s="51"/>
      <c r="B161" s="15"/>
      <c r="C161" s="15"/>
      <c r="D161" s="15"/>
      <c r="E161" s="15"/>
      <c r="F161" s="15"/>
      <c r="G161" s="15"/>
    </row>
    <row r="162" spans="1:7" ht="12.75">
      <c r="A162" s="51"/>
      <c r="B162" s="15"/>
      <c r="C162" s="15"/>
      <c r="D162" s="15"/>
      <c r="E162" s="15"/>
      <c r="F162" s="15"/>
      <c r="G162" s="15"/>
    </row>
    <row r="163" spans="1:7" ht="12.75">
      <c r="A163" s="51"/>
      <c r="B163" s="15"/>
      <c r="C163" s="15"/>
      <c r="D163" s="15"/>
      <c r="E163" s="15"/>
      <c r="F163" s="15"/>
      <c r="G163" s="15"/>
    </row>
    <row r="164" spans="1:7" ht="12.75">
      <c r="A164" s="51"/>
      <c r="B164" s="15"/>
      <c r="C164" s="15"/>
      <c r="D164" s="15"/>
      <c r="E164" s="15"/>
      <c r="F164" s="15"/>
      <c r="G164" s="15"/>
    </row>
    <row r="165" spans="1:7" ht="12.75">
      <c r="A165" s="51"/>
      <c r="B165" s="15"/>
      <c r="C165" s="15"/>
      <c r="D165" s="15"/>
      <c r="E165" s="15"/>
      <c r="F165" s="15"/>
      <c r="G165" s="15"/>
    </row>
    <row r="166" spans="1:7" ht="12.75">
      <c r="A166" s="51"/>
      <c r="B166" s="15"/>
      <c r="C166" s="15"/>
      <c r="D166" s="15"/>
      <c r="E166" s="15"/>
      <c r="F166" s="15"/>
      <c r="G166" s="15"/>
    </row>
    <row r="167" spans="1:7" ht="12.75">
      <c r="A167" s="51"/>
      <c r="B167" s="15"/>
      <c r="C167" s="15"/>
      <c r="D167" s="15"/>
      <c r="E167" s="15"/>
      <c r="F167" s="15"/>
      <c r="G167" s="15"/>
    </row>
    <row r="168" spans="1:7" ht="12.75">
      <c r="A168" s="51"/>
      <c r="B168" s="15"/>
      <c r="C168" s="15"/>
      <c r="D168" s="15"/>
      <c r="E168" s="15"/>
      <c r="F168" s="15"/>
      <c r="G168" s="15"/>
    </row>
    <row r="169" spans="1:7" ht="12.75">
      <c r="A169" s="51"/>
      <c r="B169" s="15"/>
      <c r="C169" s="15"/>
      <c r="D169" s="15"/>
      <c r="E169" s="15"/>
      <c r="F169" s="15"/>
      <c r="G169" s="15"/>
    </row>
    <row r="170" spans="1:7" ht="12.75">
      <c r="A170" s="51"/>
      <c r="B170" s="15"/>
      <c r="C170" s="15"/>
      <c r="D170" s="15"/>
      <c r="E170" s="15"/>
      <c r="F170" s="15"/>
      <c r="G170" s="15"/>
    </row>
    <row r="171" spans="1:7" ht="12.75">
      <c r="A171" s="51"/>
      <c r="B171" s="15"/>
      <c r="C171" s="15"/>
      <c r="D171" s="15"/>
      <c r="E171" s="15"/>
      <c r="F171" s="15"/>
      <c r="G171" s="15"/>
    </row>
    <row r="172" spans="1:7" ht="12.75">
      <c r="A172" s="51"/>
      <c r="B172" s="15"/>
      <c r="C172" s="15"/>
      <c r="D172" s="15"/>
      <c r="E172" s="15"/>
      <c r="F172" s="15"/>
      <c r="G172" s="15"/>
    </row>
    <row r="173" spans="1:7" ht="12.75">
      <c r="A173" s="51"/>
      <c r="B173" s="15"/>
      <c r="C173" s="15"/>
      <c r="D173" s="15"/>
      <c r="E173" s="15"/>
      <c r="F173" s="15"/>
      <c r="G173" s="15"/>
    </row>
    <row r="174" spans="1:7" ht="12.75">
      <c r="A174" s="51"/>
      <c r="B174" s="15"/>
      <c r="C174" s="15"/>
      <c r="D174" s="15"/>
      <c r="E174" s="15"/>
      <c r="F174" s="15"/>
      <c r="G174" s="15"/>
    </row>
    <row r="175" spans="1:7" ht="12.75">
      <c r="A175" s="51"/>
      <c r="B175" s="15"/>
      <c r="C175" s="15"/>
      <c r="D175" s="15"/>
      <c r="E175" s="15"/>
      <c r="F175" s="15"/>
      <c r="G175" s="15"/>
    </row>
    <row r="176" spans="1:7" ht="12.75">
      <c r="A176" s="51"/>
      <c r="B176" s="15"/>
      <c r="C176" s="15"/>
      <c r="D176" s="15"/>
      <c r="E176" s="15"/>
      <c r="F176" s="15"/>
      <c r="G176" s="15"/>
    </row>
    <row r="177" spans="1:7" ht="12.75">
      <c r="A177" s="51"/>
      <c r="B177" s="15"/>
      <c r="C177" s="15"/>
      <c r="D177" s="15"/>
      <c r="E177" s="15"/>
      <c r="F177" s="15"/>
      <c r="G177" s="15"/>
    </row>
    <row r="178" spans="1:7" ht="12.75">
      <c r="A178" s="51"/>
      <c r="B178" s="15"/>
      <c r="C178" s="15"/>
      <c r="D178" s="15"/>
      <c r="E178" s="15"/>
      <c r="F178" s="15"/>
      <c r="G178" s="15"/>
    </row>
    <row r="179" spans="1:7" ht="12.75">
      <c r="A179" s="51"/>
      <c r="B179" s="15"/>
      <c r="C179" s="15"/>
      <c r="D179" s="15"/>
      <c r="E179" s="15"/>
      <c r="F179" s="15"/>
      <c r="G179" s="15"/>
    </row>
    <row r="180" spans="1:7" ht="12.75">
      <c r="A180" s="52"/>
      <c r="B180" s="15"/>
      <c r="C180" s="15"/>
      <c r="D180" s="15"/>
      <c r="E180" s="15"/>
      <c r="F180" s="15"/>
      <c r="G180" s="15"/>
    </row>
    <row r="181" spans="1:7" ht="12.75">
      <c r="A181" s="52"/>
      <c r="B181" s="15"/>
      <c r="C181" s="15"/>
      <c r="D181" s="15"/>
      <c r="E181" s="15"/>
      <c r="F181" s="15"/>
      <c r="G181" s="15"/>
    </row>
    <row r="182" spans="1:7" ht="12.75">
      <c r="A182" s="52"/>
      <c r="B182" s="15"/>
      <c r="C182" s="15"/>
      <c r="D182" s="15"/>
      <c r="E182" s="15"/>
      <c r="F182" s="15"/>
      <c r="G182" s="15"/>
    </row>
    <row r="183" spans="1:7" ht="12.75">
      <c r="A183" s="52"/>
      <c r="B183" s="15"/>
      <c r="C183" s="15"/>
      <c r="D183" s="15"/>
      <c r="E183" s="15"/>
      <c r="F183" s="15"/>
      <c r="G183" s="15"/>
    </row>
    <row r="184" spans="1:7" ht="12.75">
      <c r="A184" s="52"/>
      <c r="B184" s="15"/>
      <c r="C184" s="15"/>
      <c r="D184" s="15"/>
      <c r="E184" s="15"/>
      <c r="F184" s="15"/>
      <c r="G184" s="15"/>
    </row>
    <row r="185" spans="1:7" ht="12.75">
      <c r="A185" s="52"/>
      <c r="B185" s="15"/>
      <c r="C185" s="15"/>
      <c r="D185" s="15"/>
      <c r="E185" s="15"/>
      <c r="F185" s="15"/>
      <c r="G185" s="15"/>
    </row>
    <row r="186" spans="1:7" ht="12.75">
      <c r="A186" s="52"/>
      <c r="B186" s="15"/>
      <c r="C186" s="15"/>
      <c r="D186" s="15"/>
      <c r="E186" s="15"/>
      <c r="F186" s="15"/>
      <c r="G186" s="15"/>
    </row>
    <row r="187" spans="1:7" ht="12.75">
      <c r="A187" s="52"/>
      <c r="B187" s="15"/>
      <c r="C187" s="15"/>
      <c r="D187" s="15"/>
      <c r="E187" s="15"/>
      <c r="F187" s="15"/>
      <c r="G187" s="15"/>
    </row>
    <row r="188" spans="1:7" ht="12.75">
      <c r="A188" s="52"/>
      <c r="B188" s="15"/>
      <c r="C188" s="15"/>
      <c r="D188" s="15"/>
      <c r="E188" s="15"/>
      <c r="F188" s="15"/>
      <c r="G188" s="15"/>
    </row>
    <row r="189" spans="1:7" ht="12.75">
      <c r="A189" s="52"/>
      <c r="B189" s="15"/>
      <c r="C189" s="15"/>
      <c r="D189" s="15"/>
      <c r="E189" s="15"/>
      <c r="F189" s="15"/>
      <c r="G189" s="15"/>
    </row>
    <row r="190" spans="1:7" ht="12.75">
      <c r="A190" s="52"/>
      <c r="B190" s="15"/>
      <c r="C190" s="15"/>
      <c r="D190" s="15"/>
      <c r="E190" s="15"/>
      <c r="F190" s="15"/>
      <c r="G190" s="15"/>
    </row>
    <row r="191" spans="1:7" ht="12.75">
      <c r="A191" s="52"/>
      <c r="B191" s="15"/>
      <c r="C191" s="15"/>
      <c r="D191" s="15"/>
      <c r="E191" s="15"/>
      <c r="F191" s="15"/>
      <c r="G191" s="15"/>
    </row>
    <row r="192" spans="1:7" ht="12.75">
      <c r="A192" s="52"/>
      <c r="B192" s="15"/>
      <c r="C192" s="15"/>
      <c r="D192" s="15"/>
      <c r="E192" s="15"/>
      <c r="F192" s="15"/>
      <c r="G192" s="15"/>
    </row>
    <row r="193" spans="1:7" ht="12.75">
      <c r="A193" s="52"/>
      <c r="B193" s="15"/>
      <c r="C193" s="15"/>
      <c r="D193" s="15"/>
      <c r="E193" s="15"/>
      <c r="F193" s="15"/>
      <c r="G193" s="15"/>
    </row>
    <row r="194" spans="1:7" ht="12.75">
      <c r="A194" s="52"/>
      <c r="B194" s="15"/>
      <c r="C194" s="15"/>
      <c r="D194" s="15"/>
      <c r="E194" s="15"/>
      <c r="F194" s="15"/>
      <c r="G194" s="15"/>
    </row>
    <row r="195" spans="1:7" ht="12.75">
      <c r="A195" s="52"/>
      <c r="B195" s="15"/>
      <c r="C195" s="15"/>
      <c r="D195" s="15"/>
      <c r="E195" s="15"/>
      <c r="F195" s="15"/>
      <c r="G195" s="15"/>
    </row>
    <row r="196" spans="1:7" ht="12.75">
      <c r="A196" s="52"/>
      <c r="B196" s="15"/>
      <c r="C196" s="15"/>
      <c r="D196" s="15"/>
      <c r="E196" s="15"/>
      <c r="F196" s="15"/>
      <c r="G196" s="15"/>
    </row>
    <row r="197" spans="1:7" ht="12.75">
      <c r="A197" s="52"/>
      <c r="B197" s="15"/>
      <c r="C197" s="15"/>
      <c r="D197" s="15"/>
      <c r="E197" s="15"/>
      <c r="F197" s="15"/>
      <c r="G197" s="15"/>
    </row>
    <row r="198" spans="1:7" ht="12.75">
      <c r="A198" s="52"/>
      <c r="B198" s="15"/>
      <c r="C198" s="15"/>
      <c r="D198" s="15"/>
      <c r="E198" s="15"/>
      <c r="F198" s="15"/>
      <c r="G198" s="15"/>
    </row>
    <row r="199" spans="1:7" ht="12.75">
      <c r="A199" s="52"/>
      <c r="B199" s="15"/>
      <c r="C199" s="15"/>
      <c r="D199" s="15"/>
      <c r="E199" s="15"/>
      <c r="F199" s="15"/>
      <c r="G199" s="15"/>
    </row>
    <row r="200" spans="1:7" ht="12.75">
      <c r="A200" s="52"/>
      <c r="B200" s="15"/>
      <c r="C200" s="15"/>
      <c r="D200" s="15"/>
      <c r="E200" s="15"/>
      <c r="F200" s="15"/>
      <c r="G200" s="15"/>
    </row>
    <row r="201" spans="1:7" ht="12.75">
      <c r="A201" s="52"/>
      <c r="B201" s="15"/>
      <c r="C201" s="15"/>
      <c r="D201" s="15"/>
      <c r="E201" s="15"/>
      <c r="F201" s="15"/>
      <c r="G201" s="15"/>
    </row>
    <row r="202" spans="1:7" ht="12.75">
      <c r="A202" s="52"/>
      <c r="B202" s="15"/>
      <c r="C202" s="15"/>
      <c r="D202" s="15"/>
      <c r="E202" s="15"/>
      <c r="F202" s="15"/>
      <c r="G202" s="15"/>
    </row>
    <row r="203" spans="1:7" ht="12.75">
      <c r="A203" s="52"/>
      <c r="B203" s="15"/>
      <c r="C203" s="15"/>
      <c r="D203" s="15"/>
      <c r="E203" s="15"/>
      <c r="F203" s="15"/>
      <c r="G203" s="15"/>
    </row>
    <row r="204" spans="1:7" ht="12.75">
      <c r="A204" s="52"/>
      <c r="B204" s="15"/>
      <c r="C204" s="15"/>
      <c r="D204" s="15"/>
      <c r="E204" s="15"/>
      <c r="F204" s="15"/>
      <c r="G204" s="15"/>
    </row>
    <row r="205" spans="1:7" ht="12.75">
      <c r="A205" s="52"/>
      <c r="B205" s="15"/>
      <c r="C205" s="15"/>
      <c r="D205" s="15"/>
      <c r="E205" s="15"/>
      <c r="F205" s="15"/>
      <c r="G205" s="15"/>
    </row>
    <row r="206" spans="1:7" ht="12.75">
      <c r="A206" s="52"/>
      <c r="B206" s="15"/>
      <c r="C206" s="15"/>
      <c r="D206" s="15"/>
      <c r="E206" s="15"/>
      <c r="F206" s="15"/>
      <c r="G206" s="15"/>
    </row>
    <row r="207" spans="1:7" ht="12.75">
      <c r="A207" s="52"/>
      <c r="B207" s="15"/>
      <c r="C207" s="15"/>
      <c r="D207" s="15"/>
      <c r="E207" s="15"/>
      <c r="F207" s="15"/>
      <c r="G207" s="15"/>
    </row>
    <row r="208" spans="1:7" ht="12.75">
      <c r="A208" s="52"/>
      <c r="B208" s="15"/>
      <c r="C208" s="15"/>
      <c r="D208" s="15"/>
      <c r="E208" s="15"/>
      <c r="F208" s="15"/>
      <c r="G208" s="15"/>
    </row>
    <row r="209" spans="1:7" ht="12.75">
      <c r="A209" s="52"/>
      <c r="B209" s="15"/>
      <c r="C209" s="15"/>
      <c r="D209" s="15"/>
      <c r="E209" s="15"/>
      <c r="F209" s="15"/>
      <c r="G209" s="15"/>
    </row>
    <row r="210" spans="1:7" ht="12.75">
      <c r="A210" s="52"/>
      <c r="B210" s="15"/>
      <c r="C210" s="15"/>
      <c r="D210" s="15"/>
      <c r="E210" s="15"/>
      <c r="F210" s="15"/>
      <c r="G210" s="15"/>
    </row>
    <row r="211" spans="1:7" ht="12.75">
      <c r="A211" s="52"/>
      <c r="B211" s="15"/>
      <c r="C211" s="15"/>
      <c r="D211" s="15"/>
      <c r="E211" s="15"/>
      <c r="F211" s="15"/>
      <c r="G211" s="15"/>
    </row>
    <row r="212" spans="1:7" ht="12.75">
      <c r="A212" s="52"/>
      <c r="B212" s="15"/>
      <c r="C212" s="15"/>
      <c r="D212" s="15"/>
      <c r="E212" s="15"/>
      <c r="F212" s="15"/>
      <c r="G212" s="15"/>
    </row>
    <row r="213" spans="1:7" ht="12.75">
      <c r="A213" s="52"/>
      <c r="B213" s="15"/>
      <c r="C213" s="15"/>
      <c r="D213" s="15"/>
      <c r="E213" s="15"/>
      <c r="F213" s="15"/>
      <c r="G213" s="15"/>
    </row>
    <row r="214" spans="1:7" ht="12.75">
      <c r="A214" s="52"/>
      <c r="B214" s="15"/>
      <c r="C214" s="15"/>
      <c r="D214" s="15"/>
      <c r="E214" s="15"/>
      <c r="F214" s="15"/>
      <c r="G214" s="15"/>
    </row>
    <row r="215" spans="1:7" ht="12.75">
      <c r="A215" s="52"/>
      <c r="B215" s="15"/>
      <c r="C215" s="15"/>
      <c r="D215" s="15"/>
      <c r="E215" s="15"/>
      <c r="F215" s="15"/>
      <c r="G215" s="15"/>
    </row>
    <row r="216" spans="1:7" ht="12.75">
      <c r="A216" s="52"/>
      <c r="B216" s="15"/>
      <c r="C216" s="15"/>
      <c r="D216" s="15"/>
      <c r="E216" s="15"/>
      <c r="F216" s="15"/>
      <c r="G216" s="15"/>
    </row>
    <row r="217" spans="1:7" ht="12.75">
      <c r="A217" s="52"/>
      <c r="B217" s="15"/>
      <c r="C217" s="15"/>
      <c r="D217" s="15"/>
      <c r="E217" s="15"/>
      <c r="F217" s="15"/>
      <c r="G217" s="15"/>
    </row>
    <row r="218" spans="1:7" ht="12.75">
      <c r="A218" s="52"/>
      <c r="B218" s="15"/>
      <c r="C218" s="15"/>
      <c r="D218" s="15"/>
      <c r="E218" s="15"/>
      <c r="F218" s="15"/>
      <c r="G218" s="15"/>
    </row>
    <row r="219" spans="1:7" ht="12.75">
      <c r="A219" s="52"/>
      <c r="B219" s="15"/>
      <c r="C219" s="15"/>
      <c r="D219" s="15"/>
      <c r="E219" s="15"/>
      <c r="F219" s="15"/>
      <c r="G219" s="15"/>
    </row>
    <row r="220" spans="1:7" ht="12.75">
      <c r="A220" s="52"/>
      <c r="B220" s="15"/>
      <c r="C220" s="15"/>
      <c r="D220" s="15"/>
      <c r="E220" s="15"/>
      <c r="F220" s="15"/>
      <c r="G220" s="15"/>
    </row>
    <row r="221" spans="1:7" ht="12.75">
      <c r="A221" s="52"/>
      <c r="B221" s="15"/>
      <c r="C221" s="15"/>
      <c r="D221" s="15"/>
      <c r="E221" s="15"/>
      <c r="F221" s="15"/>
      <c r="G221" s="15"/>
    </row>
    <row r="222" spans="1:7" ht="12.75">
      <c r="A222" s="52"/>
      <c r="B222" s="15"/>
      <c r="C222" s="15"/>
      <c r="D222" s="15"/>
      <c r="E222" s="15"/>
      <c r="F222" s="15"/>
      <c r="G222" s="15"/>
    </row>
    <row r="223" spans="1:7" ht="12.75">
      <c r="A223" s="52"/>
      <c r="B223" s="15"/>
      <c r="C223" s="15"/>
      <c r="D223" s="15"/>
      <c r="E223" s="15"/>
      <c r="F223" s="15"/>
      <c r="G223" s="15"/>
    </row>
    <row r="224" spans="1:7" ht="12.75">
      <c r="A224" s="52"/>
      <c r="B224" s="15"/>
      <c r="C224" s="15"/>
      <c r="D224" s="15"/>
      <c r="E224" s="15"/>
      <c r="F224" s="15"/>
      <c r="G224" s="15"/>
    </row>
    <row r="225" spans="1:7" ht="12.75">
      <c r="A225" s="52"/>
      <c r="B225" s="15"/>
      <c r="C225" s="15"/>
      <c r="D225" s="15"/>
      <c r="E225" s="15"/>
      <c r="F225" s="15"/>
      <c r="G225" s="15"/>
    </row>
    <row r="226" spans="1:7" ht="12.75">
      <c r="A226" s="52"/>
      <c r="B226" s="15"/>
      <c r="C226" s="15"/>
      <c r="D226" s="15"/>
      <c r="E226" s="15"/>
      <c r="F226" s="15"/>
      <c r="G226" s="15"/>
    </row>
    <row r="227" spans="1:7" ht="12.75">
      <c r="A227" s="52"/>
      <c r="B227" s="15"/>
      <c r="C227" s="15"/>
      <c r="D227" s="15"/>
      <c r="E227" s="15"/>
      <c r="F227" s="15"/>
      <c r="G227" s="15"/>
    </row>
    <row r="228" spans="1:7" ht="12.75">
      <c r="A228" s="52"/>
      <c r="B228" s="15"/>
      <c r="C228" s="15"/>
      <c r="D228" s="15"/>
      <c r="E228" s="15"/>
      <c r="F228" s="15"/>
      <c r="G228" s="15"/>
    </row>
    <row r="229" spans="1:7" ht="12.75">
      <c r="A229" s="52"/>
      <c r="B229" s="15"/>
      <c r="C229" s="15"/>
      <c r="D229" s="15"/>
      <c r="E229" s="15"/>
      <c r="F229" s="15"/>
      <c r="G229" s="15"/>
    </row>
    <row r="230" spans="1:7" ht="12.75">
      <c r="A230" s="52"/>
      <c r="B230" s="15"/>
      <c r="C230" s="15"/>
      <c r="D230" s="15"/>
      <c r="E230" s="15"/>
      <c r="F230" s="15"/>
      <c r="G230" s="15"/>
    </row>
    <row r="231" spans="1:7" ht="12.75">
      <c r="A231" s="52"/>
      <c r="B231" s="15"/>
      <c r="C231" s="15"/>
      <c r="D231" s="15"/>
      <c r="E231" s="15"/>
      <c r="F231" s="15"/>
      <c r="G231" s="15"/>
    </row>
    <row r="232" spans="1:7" ht="12.75">
      <c r="A232" s="52"/>
      <c r="B232" s="15"/>
      <c r="C232" s="15"/>
      <c r="D232" s="15"/>
      <c r="E232" s="15"/>
      <c r="F232" s="15"/>
      <c r="G232" s="15"/>
    </row>
    <row r="233" spans="1:7" ht="12.75">
      <c r="A233" s="52"/>
      <c r="B233" s="15"/>
      <c r="C233" s="15"/>
      <c r="D233" s="15"/>
      <c r="E233" s="15"/>
      <c r="F233" s="15"/>
      <c r="G233" s="15"/>
    </row>
    <row r="234" spans="1:7" ht="12.75">
      <c r="A234" s="52"/>
      <c r="B234" s="15"/>
      <c r="C234" s="15"/>
      <c r="D234" s="15"/>
      <c r="E234" s="15"/>
      <c r="F234" s="15"/>
      <c r="G234" s="15"/>
    </row>
    <row r="235" spans="1:7" ht="12.75">
      <c r="A235" s="52"/>
      <c r="B235" s="15"/>
      <c r="C235" s="15"/>
      <c r="D235" s="15"/>
      <c r="E235" s="15"/>
      <c r="F235" s="15"/>
      <c r="G235" s="15"/>
    </row>
    <row r="236" spans="1:7" ht="12.75">
      <c r="A236" s="52"/>
      <c r="B236" s="15"/>
      <c r="C236" s="15"/>
      <c r="D236" s="15"/>
      <c r="E236" s="15"/>
      <c r="F236" s="15"/>
      <c r="G236" s="15"/>
    </row>
    <row r="237" spans="1:7" ht="12.75">
      <c r="A237" s="52"/>
      <c r="B237" s="15"/>
      <c r="C237" s="15"/>
      <c r="D237" s="15"/>
      <c r="E237" s="15"/>
      <c r="F237" s="15"/>
      <c r="G237" s="15"/>
    </row>
    <row r="238" spans="1:7" ht="12.75">
      <c r="A238" s="52"/>
      <c r="B238" s="15"/>
      <c r="C238" s="15"/>
      <c r="D238" s="15"/>
      <c r="E238" s="15"/>
      <c r="F238" s="15"/>
      <c r="G238" s="15"/>
    </row>
    <row r="239" spans="1:7" ht="12.75">
      <c r="A239" s="52"/>
      <c r="B239" s="15"/>
      <c r="C239" s="15"/>
      <c r="D239" s="15"/>
      <c r="E239" s="15"/>
      <c r="F239" s="15"/>
      <c r="G239" s="15"/>
    </row>
    <row r="240" spans="1:7" ht="12.75">
      <c r="A240" s="52"/>
      <c r="B240" s="15"/>
      <c r="C240" s="15"/>
      <c r="D240" s="15"/>
      <c r="E240" s="15"/>
      <c r="F240" s="15"/>
      <c r="G240" s="15"/>
    </row>
    <row r="241" spans="1:7" ht="12.75">
      <c r="A241" s="52"/>
      <c r="B241" s="15"/>
      <c r="C241" s="15"/>
      <c r="D241" s="15"/>
      <c r="E241" s="15"/>
      <c r="F241" s="15"/>
      <c r="G241" s="15"/>
    </row>
    <row r="242" spans="1:7" ht="12.75">
      <c r="A242" s="52"/>
      <c r="B242" s="15"/>
      <c r="C242" s="15"/>
      <c r="D242" s="15"/>
      <c r="E242" s="15"/>
      <c r="F242" s="15"/>
      <c r="G242" s="15"/>
    </row>
    <row r="243" spans="1:7" ht="12.75">
      <c r="A243" s="52"/>
      <c r="B243" s="15"/>
      <c r="C243" s="15"/>
      <c r="D243" s="15"/>
      <c r="E243" s="15"/>
      <c r="F243" s="15"/>
      <c r="G243" s="15"/>
    </row>
    <row r="244" spans="1:7" ht="12.75">
      <c r="A244" s="52"/>
      <c r="B244" s="15"/>
      <c r="C244" s="15"/>
      <c r="D244" s="15"/>
      <c r="E244" s="15"/>
      <c r="F244" s="15"/>
      <c r="G244" s="15"/>
    </row>
    <row r="245" spans="1:7" ht="12.75">
      <c r="A245" s="52"/>
      <c r="B245" s="15"/>
      <c r="C245" s="15"/>
      <c r="D245" s="15"/>
      <c r="E245" s="15"/>
      <c r="F245" s="15"/>
      <c r="G245" s="15"/>
    </row>
    <row r="246" spans="1:7" ht="12.75">
      <c r="A246" s="52"/>
      <c r="B246" s="15"/>
      <c r="C246" s="15"/>
      <c r="D246" s="15"/>
      <c r="E246" s="15"/>
      <c r="F246" s="15"/>
      <c r="G246" s="15"/>
    </row>
    <row r="247" spans="1:7" ht="12.75">
      <c r="A247" s="52"/>
      <c r="B247" s="15"/>
      <c r="C247" s="15"/>
      <c r="D247" s="15"/>
      <c r="E247" s="15"/>
      <c r="F247" s="15"/>
      <c r="G247" s="15"/>
    </row>
    <row r="248" spans="1:7" ht="12.75">
      <c r="A248" s="52"/>
      <c r="B248" s="15"/>
      <c r="C248" s="15"/>
      <c r="D248" s="15"/>
      <c r="E248" s="15"/>
      <c r="F248" s="15"/>
      <c r="G248" s="15"/>
    </row>
    <row r="249" spans="1:7" ht="12.75">
      <c r="A249" s="52"/>
      <c r="B249" s="15"/>
      <c r="C249" s="15"/>
      <c r="D249" s="15"/>
      <c r="E249" s="15"/>
      <c r="F249" s="15"/>
      <c r="G249" s="15"/>
    </row>
    <row r="250" spans="1:7" ht="12.75">
      <c r="A250" s="52"/>
      <c r="B250" s="15"/>
      <c r="C250" s="15"/>
      <c r="D250" s="15"/>
      <c r="E250" s="15"/>
      <c r="F250" s="15"/>
      <c r="G250" s="15"/>
    </row>
    <row r="251" spans="1:7" ht="12.75">
      <c r="A251" s="52"/>
      <c r="B251" s="15"/>
      <c r="C251" s="15"/>
      <c r="D251" s="15"/>
      <c r="E251" s="15"/>
      <c r="F251" s="15"/>
      <c r="G251" s="15"/>
    </row>
    <row r="252" spans="1:7" ht="12.75">
      <c r="A252" s="52"/>
      <c r="B252" s="15"/>
      <c r="C252" s="15"/>
      <c r="D252" s="15"/>
      <c r="E252" s="15"/>
      <c r="F252" s="15"/>
      <c r="G252" s="15"/>
    </row>
    <row r="253" spans="1:7" ht="12.75">
      <c r="A253" s="52"/>
      <c r="B253" s="15"/>
      <c r="C253" s="15"/>
      <c r="D253" s="15"/>
      <c r="E253" s="15"/>
      <c r="F253" s="15"/>
      <c r="G253" s="15"/>
    </row>
    <row r="254" spans="1:7" ht="12.75">
      <c r="A254" s="52"/>
      <c r="B254" s="15"/>
      <c r="C254" s="15"/>
      <c r="D254" s="15"/>
      <c r="E254" s="15"/>
      <c r="F254" s="15"/>
      <c r="G254" s="15"/>
    </row>
    <row r="255" spans="1:7" ht="12.75">
      <c r="A255" s="52"/>
      <c r="B255" s="15"/>
      <c r="C255" s="15"/>
      <c r="D255" s="15"/>
      <c r="E255" s="15"/>
      <c r="F255" s="15"/>
      <c r="G255" s="15"/>
    </row>
    <row r="256" spans="1:7" ht="12.75">
      <c r="A256" s="52"/>
      <c r="B256" s="15"/>
      <c r="C256" s="15"/>
      <c r="D256" s="15"/>
      <c r="E256" s="15"/>
      <c r="F256" s="15"/>
      <c r="G256" s="15"/>
    </row>
    <row r="257" spans="1:7" ht="12.75">
      <c r="A257" s="52"/>
      <c r="B257" s="15"/>
      <c r="C257" s="15"/>
      <c r="D257" s="15"/>
      <c r="E257" s="15"/>
      <c r="F257" s="15"/>
      <c r="G257" s="15"/>
    </row>
    <row r="258" spans="1:7" ht="12.75">
      <c r="A258" s="52"/>
      <c r="B258" s="15"/>
      <c r="C258" s="15"/>
      <c r="D258" s="15"/>
      <c r="E258" s="15"/>
      <c r="F258" s="15"/>
      <c r="G258" s="15"/>
    </row>
    <row r="259" spans="1:7" ht="12.75">
      <c r="A259" s="52"/>
      <c r="B259" s="15"/>
      <c r="C259" s="15"/>
      <c r="D259" s="15"/>
      <c r="E259" s="15"/>
      <c r="F259" s="15"/>
      <c r="G259" s="15"/>
    </row>
    <row r="260" spans="1:7" ht="12.75">
      <c r="A260" s="52"/>
      <c r="B260" s="15"/>
      <c r="C260" s="15"/>
      <c r="D260" s="15"/>
      <c r="E260" s="15"/>
      <c r="F260" s="15"/>
      <c r="G260" s="15"/>
    </row>
    <row r="261" spans="1:7" ht="12.75">
      <c r="A261" s="52"/>
      <c r="B261" s="15"/>
      <c r="C261" s="15"/>
      <c r="D261" s="15"/>
      <c r="E261" s="15"/>
      <c r="F261" s="15"/>
      <c r="G261" s="15"/>
    </row>
    <row r="262" spans="1:7" ht="12.75">
      <c r="A262" s="52"/>
      <c r="B262" s="15"/>
      <c r="C262" s="15"/>
      <c r="D262" s="15"/>
      <c r="E262" s="15"/>
      <c r="F262" s="15"/>
      <c r="G262" s="15"/>
    </row>
    <row r="263" spans="1:7" ht="12.75">
      <c r="A263" s="52"/>
      <c r="B263" s="15"/>
      <c r="C263" s="15"/>
      <c r="D263" s="15"/>
      <c r="E263" s="15"/>
      <c r="F263" s="15"/>
      <c r="G263" s="15"/>
    </row>
    <row r="264" spans="1:7" ht="12.75">
      <c r="A264" s="52"/>
      <c r="B264" s="15"/>
      <c r="C264" s="15"/>
      <c r="D264" s="15"/>
      <c r="E264" s="15"/>
      <c r="F264" s="15"/>
      <c r="G264" s="15"/>
    </row>
    <row r="265" spans="1:7" ht="12.75">
      <c r="A265" s="52"/>
      <c r="B265" s="15"/>
      <c r="C265" s="15"/>
      <c r="D265" s="15"/>
      <c r="E265" s="15"/>
      <c r="F265" s="15"/>
      <c r="G265" s="15"/>
    </row>
    <row r="266" spans="1:7" ht="12.75">
      <c r="A266" s="52"/>
      <c r="B266" s="15"/>
      <c r="C266" s="15"/>
      <c r="D266" s="15"/>
      <c r="E266" s="15"/>
      <c r="F266" s="15"/>
      <c r="G266" s="15"/>
    </row>
    <row r="267" spans="1:7" ht="12.75">
      <c r="A267" s="52"/>
      <c r="B267" s="15"/>
      <c r="C267" s="15"/>
      <c r="D267" s="15"/>
      <c r="E267" s="15"/>
      <c r="F267" s="15"/>
      <c r="G267" s="15"/>
    </row>
    <row r="268" spans="1:7" ht="12.75">
      <c r="A268" s="52"/>
      <c r="B268" s="15"/>
      <c r="C268" s="15"/>
      <c r="D268" s="15"/>
      <c r="E268" s="15"/>
      <c r="F268" s="15"/>
      <c r="G268" s="15"/>
    </row>
    <row r="269" spans="1:7" ht="12.75">
      <c r="A269" s="52"/>
      <c r="B269" s="15"/>
      <c r="C269" s="15"/>
      <c r="D269" s="15"/>
      <c r="E269" s="15"/>
      <c r="F269" s="15"/>
      <c r="G269" s="15"/>
    </row>
    <row r="270" spans="1:7" ht="12.75">
      <c r="A270" s="52"/>
      <c r="B270" s="15"/>
      <c r="C270" s="15"/>
      <c r="D270" s="15"/>
      <c r="E270" s="15"/>
      <c r="F270" s="15"/>
      <c r="G270" s="15"/>
    </row>
    <row r="271" spans="1:7" ht="12.75">
      <c r="A271" s="52"/>
      <c r="B271" s="15"/>
      <c r="C271" s="15"/>
      <c r="D271" s="15"/>
      <c r="E271" s="15"/>
      <c r="F271" s="15"/>
      <c r="G271" s="15"/>
    </row>
    <row r="272" spans="1:7" ht="12.75">
      <c r="A272" s="52"/>
      <c r="B272" s="15"/>
      <c r="C272" s="15"/>
      <c r="D272" s="15"/>
      <c r="E272" s="15"/>
      <c r="F272" s="15"/>
      <c r="G272" s="15"/>
    </row>
    <row r="273" spans="1:7" ht="12.75">
      <c r="A273" s="52"/>
      <c r="B273" s="15"/>
      <c r="C273" s="15"/>
      <c r="D273" s="15"/>
      <c r="E273" s="15"/>
      <c r="F273" s="15"/>
      <c r="G273" s="15"/>
    </row>
    <row r="274" spans="1:7" ht="12.75">
      <c r="A274" s="52"/>
      <c r="B274" s="15"/>
      <c r="C274" s="15"/>
      <c r="D274" s="15"/>
      <c r="E274" s="15"/>
      <c r="F274" s="15"/>
      <c r="G274" s="15"/>
    </row>
    <row r="275" spans="1:7" ht="12.75">
      <c r="A275" s="52"/>
      <c r="B275" s="15"/>
      <c r="C275" s="15"/>
      <c r="D275" s="15"/>
      <c r="E275" s="15"/>
      <c r="F275" s="15"/>
      <c r="G275" s="15"/>
    </row>
    <row r="276" spans="1:7" ht="12.75">
      <c r="A276" s="52"/>
      <c r="B276" s="15"/>
      <c r="C276" s="15"/>
      <c r="D276" s="15"/>
      <c r="E276" s="15"/>
      <c r="F276" s="15"/>
      <c r="G276" s="15"/>
    </row>
    <row r="277" spans="1:7" ht="12.75">
      <c r="A277" s="52"/>
      <c r="B277" s="15"/>
      <c r="C277" s="15"/>
      <c r="D277" s="15"/>
      <c r="E277" s="15"/>
      <c r="F277" s="15"/>
      <c r="G277" s="15"/>
    </row>
    <row r="278" spans="1:7" ht="12.75">
      <c r="A278" s="52"/>
      <c r="B278" s="15"/>
      <c r="C278" s="15"/>
      <c r="D278" s="15"/>
      <c r="E278" s="15"/>
      <c r="F278" s="15"/>
      <c r="G278" s="15"/>
    </row>
    <row r="279" spans="1:7" ht="12.75">
      <c r="A279" s="52"/>
      <c r="B279" s="15"/>
      <c r="C279" s="15"/>
      <c r="D279" s="15"/>
      <c r="E279" s="15"/>
      <c r="F279" s="15"/>
      <c r="G279" s="15"/>
    </row>
    <row r="280" spans="1:7" ht="12.75">
      <c r="A280" s="52"/>
      <c r="B280" s="15"/>
      <c r="C280" s="15"/>
      <c r="D280" s="15"/>
      <c r="E280" s="15"/>
      <c r="F280" s="15"/>
      <c r="G280" s="15"/>
    </row>
    <row r="281" spans="1:7" ht="12.75">
      <c r="A281" s="52"/>
      <c r="B281" s="15"/>
      <c r="C281" s="15"/>
      <c r="D281" s="15"/>
      <c r="E281" s="15"/>
      <c r="F281" s="15"/>
      <c r="G281" s="15"/>
    </row>
    <row r="282" spans="1:7" ht="12.75">
      <c r="A282" s="52"/>
      <c r="B282" s="15"/>
      <c r="C282" s="15"/>
      <c r="D282" s="15"/>
      <c r="E282" s="15"/>
      <c r="F282" s="15"/>
      <c r="G282" s="15"/>
    </row>
    <row r="283" spans="1:7" ht="12.75">
      <c r="A283" s="52"/>
      <c r="B283" s="15"/>
      <c r="C283" s="15"/>
      <c r="D283" s="15"/>
      <c r="E283" s="15"/>
      <c r="F283" s="15"/>
      <c r="G283" s="15"/>
    </row>
    <row r="284" spans="1:7" ht="12.75">
      <c r="A284" s="52"/>
      <c r="B284" s="15"/>
      <c r="C284" s="15"/>
      <c r="D284" s="15"/>
      <c r="E284" s="15"/>
      <c r="F284" s="15"/>
      <c r="G284" s="15"/>
    </row>
    <row r="285" spans="1:7" ht="12.75">
      <c r="A285" s="52"/>
      <c r="B285" s="15"/>
      <c r="C285" s="15"/>
      <c r="D285" s="15"/>
      <c r="E285" s="15"/>
      <c r="F285" s="15"/>
      <c r="G285" s="15"/>
    </row>
    <row r="286" spans="1:7" ht="12.75">
      <c r="A286" s="52"/>
      <c r="B286" s="15"/>
      <c r="C286" s="15"/>
      <c r="D286" s="15"/>
      <c r="E286" s="15"/>
      <c r="F286" s="15"/>
      <c r="G286" s="15"/>
    </row>
    <row r="287" spans="1:7" ht="12.75">
      <c r="A287" s="52"/>
      <c r="B287" s="15"/>
      <c r="C287" s="15"/>
      <c r="D287" s="15"/>
      <c r="E287" s="15"/>
      <c r="F287" s="15"/>
      <c r="G287" s="15"/>
    </row>
    <row r="288" spans="1:7" ht="12.75">
      <c r="A288" s="52"/>
      <c r="B288" s="15"/>
      <c r="C288" s="15"/>
      <c r="D288" s="15"/>
      <c r="E288" s="15"/>
      <c r="F288" s="15"/>
      <c r="G288" s="15"/>
    </row>
    <row r="289" spans="1:7" ht="12.75">
      <c r="A289" s="52"/>
      <c r="B289" s="15"/>
      <c r="C289" s="15"/>
      <c r="D289" s="15"/>
      <c r="E289" s="15"/>
      <c r="F289" s="15"/>
      <c r="G289" s="15"/>
    </row>
    <row r="290" spans="1:7" ht="12.75">
      <c r="A290" s="52"/>
      <c r="B290" s="15"/>
      <c r="C290" s="15"/>
      <c r="D290" s="15"/>
      <c r="E290" s="15"/>
      <c r="F290" s="15"/>
      <c r="G290" s="15"/>
    </row>
    <row r="291" spans="1:7" ht="12.75">
      <c r="A291" s="52"/>
      <c r="B291" s="15"/>
      <c r="C291" s="15"/>
      <c r="D291" s="15"/>
      <c r="E291" s="15"/>
      <c r="F291" s="15"/>
      <c r="G291" s="15"/>
    </row>
    <row r="292" spans="1:7" ht="12.75">
      <c r="A292" s="52"/>
      <c r="B292" s="15"/>
      <c r="C292" s="15"/>
      <c r="D292" s="15"/>
      <c r="E292" s="15"/>
      <c r="F292" s="15"/>
      <c r="G292" s="15"/>
    </row>
    <row r="293" spans="1:7" ht="12.75">
      <c r="A293" s="52"/>
      <c r="B293" s="15"/>
      <c r="C293" s="15"/>
      <c r="D293" s="15"/>
      <c r="E293" s="15"/>
      <c r="F293" s="15"/>
      <c r="G293" s="15"/>
    </row>
    <row r="294" spans="1:7" ht="12.75">
      <c r="A294" s="52"/>
      <c r="B294" s="15"/>
      <c r="C294" s="15"/>
      <c r="D294" s="15"/>
      <c r="E294" s="15"/>
      <c r="F294" s="15"/>
      <c r="G294" s="15"/>
    </row>
    <row r="295" spans="1:7" ht="12.75">
      <c r="A295" s="52"/>
      <c r="B295" s="15"/>
      <c r="C295" s="15"/>
      <c r="D295" s="15"/>
      <c r="E295" s="15"/>
      <c r="F295" s="15"/>
      <c r="G295" s="15"/>
    </row>
    <row r="296" spans="1:7" ht="12.75">
      <c r="A296" s="52"/>
      <c r="B296" s="15"/>
      <c r="C296" s="15"/>
      <c r="D296" s="15"/>
      <c r="E296" s="15"/>
      <c r="F296" s="15"/>
      <c r="G296" s="15"/>
    </row>
    <row r="297" spans="1:7" ht="12.75">
      <c r="A297" s="52"/>
      <c r="B297" s="15"/>
      <c r="C297" s="15"/>
      <c r="D297" s="15"/>
      <c r="E297" s="15"/>
      <c r="F297" s="15"/>
      <c r="G297" s="15"/>
    </row>
    <row r="298" spans="1:7" ht="12.75">
      <c r="A298" s="52"/>
      <c r="B298" s="15"/>
      <c r="C298" s="15"/>
      <c r="D298" s="15"/>
      <c r="E298" s="15"/>
      <c r="F298" s="15"/>
      <c r="G298" s="15"/>
    </row>
    <row r="299" spans="1:7" ht="12.75">
      <c r="A299" s="52"/>
      <c r="B299" s="15"/>
      <c r="C299" s="15"/>
      <c r="D299" s="15"/>
      <c r="E299" s="15"/>
      <c r="F299" s="15"/>
      <c r="G299" s="15"/>
    </row>
    <row r="300" spans="1:7" ht="12.75">
      <c r="A300" s="52"/>
      <c r="B300" s="15"/>
      <c r="C300" s="15"/>
      <c r="D300" s="15"/>
      <c r="E300" s="15"/>
      <c r="F300" s="15"/>
      <c r="G300" s="15"/>
    </row>
    <row r="301" spans="1:7" ht="12.75">
      <c r="A301" s="52"/>
      <c r="B301" s="15"/>
      <c r="C301" s="15"/>
      <c r="D301" s="15"/>
      <c r="E301" s="15"/>
      <c r="F301" s="15"/>
      <c r="G301" s="15"/>
    </row>
    <row r="302" spans="1:7" ht="12.75">
      <c r="A302" s="52"/>
      <c r="B302" s="15"/>
      <c r="C302" s="15"/>
      <c r="D302" s="15"/>
      <c r="E302" s="15"/>
      <c r="F302" s="15"/>
      <c r="G302" s="15"/>
    </row>
    <row r="303" spans="1:7" ht="12.75">
      <c r="A303" s="52"/>
      <c r="B303" s="15"/>
      <c r="C303" s="15"/>
      <c r="D303" s="15"/>
      <c r="E303" s="15"/>
      <c r="F303" s="15"/>
      <c r="G303" s="15"/>
    </row>
    <row r="304" spans="1:7" ht="12.75">
      <c r="A304" s="52"/>
      <c r="B304" s="15"/>
      <c r="C304" s="15"/>
      <c r="D304" s="15"/>
      <c r="E304" s="15"/>
      <c r="F304" s="15"/>
      <c r="G304" s="15"/>
    </row>
  </sheetData>
  <sheetProtection/>
  <mergeCells count="9">
    <mergeCell ref="A9:G9"/>
    <mergeCell ref="A10:G10"/>
    <mergeCell ref="A12:G12"/>
    <mergeCell ref="B41:G41"/>
    <mergeCell ref="B43:G43"/>
    <mergeCell ref="E2:G2"/>
    <mergeCell ref="E3:G3"/>
    <mergeCell ref="E4: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Heghine</dc:creator>
  <cp:keywords/>
  <dc:description/>
  <cp:lastModifiedBy>WORK</cp:lastModifiedBy>
  <cp:lastPrinted>2018-03-16T07:23:09Z</cp:lastPrinted>
  <dcterms:created xsi:type="dcterms:W3CDTF">2014-03-25T13:33:54Z</dcterms:created>
  <dcterms:modified xsi:type="dcterms:W3CDTF">2018-05-25T07:46:14Z</dcterms:modified>
  <cp:category/>
  <cp:version/>
  <cp:contentType/>
  <cp:contentStatus/>
</cp:coreProperties>
</file>