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3" authorId="0">
      <text>
        <r>
          <rPr>
            <b/>
            <sz val="8"/>
            <rFont val="Tahoma"/>
            <family val="0"/>
          </rPr>
          <t>Finance:</t>
        </r>
        <r>
          <rPr>
            <sz val="8"/>
            <rFont val="Tahoma"/>
            <family val="0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<sst xmlns="http://schemas.openxmlformats.org/spreadsheetml/2006/main" count="2778" uniqueCount="1083">
  <si>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</si>
  <si>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</si>
  <si>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</si>
  <si>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</si>
  <si>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</si>
  <si>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</si>
  <si>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</si>
  <si>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</si>
  <si>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</si>
  <si>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</si>
  <si>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</si>
  <si>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</si>
  <si>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</si>
  <si>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</si>
  <si>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</si>
  <si>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</si>
  <si>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</si>
  <si>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</si>
  <si>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</si>
  <si>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</si>
  <si>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</si>
  <si>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</si>
  <si>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</si>
  <si>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</si>
  <si>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</si>
  <si>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</si>
  <si>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</si>
  <si>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</si>
  <si>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</si>
  <si>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</si>
  <si>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</si>
  <si>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</si>
  <si>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</si>
  <si>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</si>
  <si>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</si>
  <si>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</si>
  <si>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</si>
  <si>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</si>
  <si>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</si>
  <si>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</si>
  <si>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</si>
  <si>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</si>
  <si>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</si>
  <si>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</si>
  <si>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</si>
  <si>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</si>
  <si>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</si>
  <si>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</si>
  <si>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</si>
  <si>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</si>
  <si>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</si>
  <si>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</si>
  <si>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</si>
  <si>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</si>
  <si>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</si>
  <si>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</si>
  <si>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</si>
  <si>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</si>
  <si>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</si>
  <si>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</si>
  <si>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</si>
  <si>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</si>
  <si>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</si>
  <si>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</si>
  <si>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</si>
  <si>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</si>
  <si>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</si>
  <si>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</si>
  <si>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</si>
  <si>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</si>
  <si>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</si>
  <si>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</si>
  <si>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</si>
  <si>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</si>
  <si>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</si>
  <si>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</si>
  <si>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</si>
  <si>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</si>
  <si>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</si>
  <si>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</si>
  <si>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</si>
  <si>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</si>
  <si>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</si>
  <si>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</si>
  <si>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</si>
  <si>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</si>
  <si>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</si>
  <si>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</si>
  <si>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</si>
  <si>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</si>
  <si>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</si>
  <si>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</si>
  <si>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</si>
  <si>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</si>
  <si>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</si>
  <si>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</si>
  <si>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</si>
  <si>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Ð³í»Éí³Í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</si>
  <si>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</si>
  <si>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</si>
  <si>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</si>
  <si>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</si>
  <si>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</si>
  <si>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</si>
  <si>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</si>
  <si>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</si>
  <si>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</si>
  <si>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</si>
  <si>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</si>
  <si>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</si>
  <si>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</si>
  <si>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</si>
  <si>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</si>
  <si>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</si>
  <si>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</si>
  <si>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</si>
  <si>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</si>
  <si>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</si>
  <si>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</si>
  <si>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</si>
  <si>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</si>
  <si>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</si>
  <si>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</si>
  <si>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</si>
  <si>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</si>
  <si>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</si>
  <si>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</si>
  <si>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</si>
  <si>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</si>
  <si>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</si>
  <si>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</si>
  <si>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</si>
  <si>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</si>
  <si>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</si>
  <si>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</si>
  <si>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</si>
  <si>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</si>
  <si>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</si>
  <si>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</si>
  <si>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</si>
  <si>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</si>
  <si>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</si>
  <si>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</si>
  <si>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</si>
  <si>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</si>
  <si>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</si>
  <si>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</si>
  <si>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</si>
  <si>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</si>
  <si>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</si>
  <si>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</si>
  <si>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</si>
  <si>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</si>
  <si>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</si>
  <si>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</si>
  <si>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</si>
  <si>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</si>
  <si>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</si>
  <si>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</si>
  <si>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</si>
  <si>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</si>
  <si>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</si>
  <si>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</si>
  <si>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</si>
  <si>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</si>
  <si>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</si>
  <si>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</si>
  <si>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</si>
  <si>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</si>
  <si>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</si>
  <si>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</si>
  <si>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</si>
  <si>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</si>
  <si>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</si>
  <si>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</si>
  <si>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</si>
  <si>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</si>
  <si>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</si>
  <si>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</si>
  <si>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</si>
  <si>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</si>
  <si>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</si>
  <si>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</si>
  <si>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</si>
  <si>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</si>
  <si>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</si>
  <si>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</si>
  <si>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</si>
  <si>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</si>
  <si>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</si>
  <si>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</si>
  <si>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</si>
  <si>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</si>
  <si>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</si>
  <si>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</si>
  <si>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</si>
  <si>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</si>
  <si>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</si>
  <si>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</si>
  <si>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</si>
  <si>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</si>
  <si>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</si>
  <si>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</si>
  <si>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</si>
  <si>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</si>
  <si>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</si>
  <si>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</si>
  <si>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</si>
  <si>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</si>
  <si>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</si>
  <si>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</si>
  <si>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</si>
  <si>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</si>
  <si>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</si>
  <si>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</si>
  <si>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</si>
  <si>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</si>
  <si>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</si>
  <si>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</si>
  <si>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</si>
  <si>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</si>
  <si>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</si>
  <si>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</si>
  <si>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</si>
  <si>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</si>
  <si>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</si>
  <si>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</si>
  <si>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</si>
  <si>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</si>
  <si>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</si>
  <si>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</si>
  <si>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</si>
  <si>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</si>
  <si>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</si>
  <si>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</si>
  <si>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</si>
  <si>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</si>
  <si>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</si>
  <si>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</si>
  <si>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</si>
  <si>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</si>
  <si>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</si>
  <si>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</si>
  <si>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</si>
  <si>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</si>
  <si>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</si>
  <si>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</si>
  <si>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</si>
  <si>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</si>
  <si>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</si>
  <si>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</si>
  <si>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</si>
  <si>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</si>
  <si>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</si>
  <si>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</si>
  <si>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</si>
  <si>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</si>
  <si>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</si>
  <si>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</si>
  <si>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</si>
  <si>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</si>
  <si>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</si>
  <si>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</si>
  <si>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</si>
  <si>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</si>
  <si>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</si>
  <si>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</si>
  <si>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</si>
  <si>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</si>
  <si>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</si>
  <si>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</si>
  <si>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</si>
  <si>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</si>
  <si>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</si>
  <si>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</si>
  <si>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</si>
  <si>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</si>
  <si>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</si>
  <si>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</si>
  <si>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</si>
  <si>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</si>
  <si>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</si>
  <si>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</si>
  <si>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</si>
  <si>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</si>
  <si>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</si>
  <si>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</si>
  <si>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</si>
  <si>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</si>
  <si>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</si>
  <si>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</si>
  <si>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</si>
  <si>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</si>
  <si>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</si>
  <si>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</si>
  <si>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</si>
  <si>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</si>
  <si>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</si>
  <si>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</si>
  <si>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</si>
  <si>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</si>
  <si>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</si>
  <si>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</si>
  <si>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</si>
  <si>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</si>
  <si>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</si>
  <si>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</si>
  <si>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</si>
  <si>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</si>
  <si>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</si>
  <si>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</si>
  <si>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</si>
  <si>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</si>
  <si>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</si>
  <si>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</si>
  <si>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</si>
  <si>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</si>
  <si>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</si>
  <si>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</si>
  <si>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</si>
  <si>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</si>
  <si>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</si>
  <si>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</si>
  <si>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</si>
  <si>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</si>
  <si>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</si>
  <si>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</si>
  <si>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</si>
  <si>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</si>
  <si>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</si>
  <si>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</si>
  <si>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</si>
  <si>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</si>
  <si>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</si>
  <si>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</si>
  <si>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</si>
  <si>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</si>
  <si>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</si>
  <si>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</si>
  <si>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</si>
  <si>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</si>
  <si>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</si>
  <si>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</si>
  <si>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</si>
  <si>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</si>
  <si>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</si>
  <si>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</si>
  <si>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</si>
  <si>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</si>
  <si>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</si>
  <si>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</si>
  <si>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</si>
  <si>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</si>
  <si>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</si>
  <si>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</si>
  <si>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</si>
  <si>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</si>
  <si>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</si>
  <si>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</si>
  <si>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</si>
  <si>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</si>
  <si>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</si>
  <si>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</si>
  <si>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</si>
  <si>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</si>
  <si>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</si>
  <si>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</si>
  <si>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</si>
  <si>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</si>
  <si>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</si>
  <si>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</si>
  <si>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</si>
  <si>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</si>
  <si>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</si>
  <si>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</si>
  <si>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</si>
  <si>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</si>
  <si>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</si>
  <si>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</si>
  <si>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</si>
  <si>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</si>
  <si>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</si>
  <si>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</si>
  <si>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</si>
  <si>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</si>
  <si>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</si>
  <si>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</si>
  <si>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</si>
  <si>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</si>
  <si>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</si>
  <si>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</si>
  <si>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</si>
  <si>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</si>
  <si>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</si>
  <si>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</si>
  <si>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</si>
  <si>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</si>
  <si>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</si>
  <si>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</si>
  <si>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</si>
  <si>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</si>
  <si>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</si>
  <si>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</si>
  <si>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</si>
  <si>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</si>
  <si>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</si>
  <si>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</si>
  <si>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</si>
  <si>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</si>
  <si>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</si>
  <si>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</si>
  <si>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</si>
  <si>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</si>
  <si>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</si>
  <si>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</si>
  <si>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</si>
  <si>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</si>
  <si>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</si>
  <si>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</si>
  <si>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</si>
  <si>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</si>
  <si>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</si>
  <si>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</si>
  <si>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</si>
  <si>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</si>
  <si>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</si>
  <si>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</si>
  <si>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</si>
  <si>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</si>
  <si>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</si>
  <si>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</si>
  <si>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</si>
  <si>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</si>
  <si>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</si>
  <si>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</si>
  <si>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</si>
  <si>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</si>
  <si>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</si>
  <si>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</si>
  <si>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</si>
  <si>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</si>
  <si>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</si>
  <si>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</si>
  <si>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</si>
  <si>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</si>
  <si>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</si>
  <si>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</si>
  <si>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</si>
  <si>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</si>
  <si>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</si>
  <si>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</si>
  <si>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</si>
  <si>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</si>
  <si>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</si>
  <si>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</si>
  <si>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</si>
  <si>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</si>
  <si>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</si>
  <si>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</si>
  <si>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</si>
  <si>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</si>
  <si>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</si>
  <si>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</si>
  <si>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</si>
  <si>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</si>
  <si>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</si>
  <si>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</si>
  <si>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</si>
  <si>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</si>
  <si>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</si>
  <si>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</si>
  <si>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</si>
  <si>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</si>
  <si>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</si>
  <si>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</si>
  <si>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</si>
  <si>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</si>
  <si>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</si>
  <si>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</si>
  <si>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</si>
  <si>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</si>
  <si>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</si>
  <si>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</si>
  <si>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</si>
  <si>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</si>
  <si>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</si>
  <si>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</si>
  <si>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</si>
  <si>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</si>
  <si>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</si>
  <si>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</si>
  <si>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</si>
  <si>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</si>
  <si>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</si>
  <si>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</si>
  <si>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</si>
  <si>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</si>
  <si>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</si>
  <si>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</si>
  <si>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</si>
  <si>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</si>
  <si>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</si>
  <si>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</si>
  <si>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</si>
  <si>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</si>
  <si>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</si>
  <si>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</si>
  <si>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</si>
  <si>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</si>
  <si>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</si>
  <si>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</si>
  <si>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</si>
  <si>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</si>
  <si>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</si>
  <si>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</si>
  <si>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</si>
  <si>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</si>
  <si>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</si>
  <si>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</si>
  <si>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</si>
  <si>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</si>
  <si>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</si>
  <si>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</si>
  <si>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</si>
  <si>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</si>
  <si>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</si>
  <si>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</si>
  <si>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</si>
  <si>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</si>
  <si>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</si>
  <si>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</si>
  <si>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</si>
  <si>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</si>
  <si>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</si>
  <si>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</si>
  <si>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</si>
  <si>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</si>
  <si>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</si>
  <si>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</si>
  <si>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</si>
  <si>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</si>
  <si>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</si>
  <si>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</si>
  <si>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</si>
  <si>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</si>
  <si>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</si>
  <si>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</si>
  <si>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</si>
  <si>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</si>
  <si>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</si>
  <si>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</si>
  <si>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</si>
  <si>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</si>
  <si>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</si>
  <si>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</si>
  <si>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</si>
  <si>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</si>
  <si>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</si>
  <si>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</si>
  <si>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</si>
  <si>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</si>
  <si>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</si>
  <si>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</si>
  <si>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</si>
  <si>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</si>
  <si>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</si>
  <si>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</si>
  <si>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</si>
  <si>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</si>
  <si>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</si>
  <si>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</si>
  <si>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</si>
  <si>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</si>
  <si>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</si>
  <si>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</si>
  <si>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</si>
  <si>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</si>
  <si>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</si>
  <si>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</si>
  <si>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</si>
  <si>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</si>
  <si>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</si>
  <si>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</si>
  <si>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</si>
  <si>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</si>
  <si>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</si>
  <si>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</si>
  <si>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</si>
  <si>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</si>
  <si>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</si>
  <si>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</si>
  <si>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</si>
  <si>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</si>
  <si>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</si>
  <si>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</si>
  <si>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</si>
  <si>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</si>
  <si>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</si>
  <si>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</si>
  <si>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</si>
  <si>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</si>
  <si>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</si>
  <si>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</si>
  <si>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</si>
  <si>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</si>
  <si>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</si>
  <si>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</si>
  <si>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</si>
  <si>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</si>
  <si>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</si>
  <si>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</si>
  <si>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</si>
  <si>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</si>
  <si>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</si>
  <si>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</si>
  <si>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</si>
  <si>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</si>
  <si>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</si>
  <si>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</si>
  <si>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</si>
  <si>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</si>
  <si>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</si>
  <si>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</si>
  <si>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</si>
  <si>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</si>
  <si>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</si>
  <si>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</si>
  <si>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</si>
  <si>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</si>
  <si>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</si>
  <si>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</si>
  <si>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</si>
  <si>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</si>
  <si>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</si>
  <si>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</si>
  <si>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</si>
  <si>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</si>
  <si>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</si>
  <si>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</si>
  <si>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</si>
  <si>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</si>
  <si>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</si>
  <si>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</si>
  <si>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</si>
  <si>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</si>
  <si>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</si>
  <si>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</si>
  <si>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</si>
  <si>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</si>
  <si>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</si>
  <si>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</si>
  <si>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</si>
  <si>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</si>
  <si>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</si>
  <si>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</si>
  <si>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</si>
  <si>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</si>
  <si>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</si>
  <si>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</si>
  <si>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</si>
  <si>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</si>
  <si>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</si>
  <si>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</si>
  <si>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</si>
  <si>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</si>
  <si>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</si>
  <si>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</si>
  <si>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</si>
  <si>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</si>
  <si>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</si>
  <si>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</si>
  <si>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</si>
  <si>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</si>
  <si>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</si>
  <si>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</si>
  <si>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</si>
  <si>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</si>
  <si>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</si>
  <si>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</si>
  <si>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</si>
  <si>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</si>
  <si>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</si>
  <si>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</si>
  <si>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</si>
  <si>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</si>
  <si>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</si>
  <si>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</si>
  <si>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</si>
  <si>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</si>
  <si>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</si>
  <si>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</si>
  <si>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</si>
  <si>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</si>
  <si>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</si>
  <si>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</si>
  <si>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</si>
  <si>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</si>
  <si>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</si>
  <si>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</si>
  <si>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</si>
  <si>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</si>
  <si>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</si>
  <si>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</si>
  <si>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</si>
  <si>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</si>
  <si>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</si>
  <si>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</si>
  <si>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</si>
  <si>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</si>
  <si>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</si>
  <si>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</si>
  <si>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</si>
  <si>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</si>
  <si>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</si>
  <si>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</si>
  <si>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</si>
  <si>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</si>
  <si>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</si>
  <si>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</si>
  <si>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</si>
  <si>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</si>
  <si>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</si>
  <si>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</si>
  <si>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</si>
  <si>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</si>
  <si>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</si>
  <si>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</si>
  <si>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</si>
  <si>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</si>
  <si>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</si>
  <si>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</si>
  <si>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</si>
  <si>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</si>
  <si>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</si>
  <si>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</si>
  <si>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</si>
  <si>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</si>
  <si>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</si>
  <si>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</si>
  <si>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</si>
  <si>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</si>
  <si>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</si>
  <si>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</si>
  <si>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</si>
  <si>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</si>
  <si>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</si>
  <si>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</si>
  <si>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</si>
  <si>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</si>
  <si>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</si>
  <si>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</si>
  <si>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</si>
  <si>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</si>
  <si>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</si>
  <si>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</si>
  <si>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</si>
  <si>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</si>
  <si>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</si>
  <si>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</si>
  <si>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</si>
  <si>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</si>
  <si>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</si>
  <si>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</si>
  <si>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</si>
  <si>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</si>
  <si>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</si>
  <si>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</si>
  <si>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</si>
  <si>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</si>
  <si>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</si>
  <si>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</si>
  <si>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</si>
  <si>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</si>
  <si>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</si>
  <si>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</si>
  <si>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</si>
  <si>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</si>
  <si>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</si>
  <si>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</si>
  <si>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</si>
  <si>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</si>
  <si>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</si>
  <si>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</si>
  <si>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</si>
  <si>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</si>
  <si>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</si>
  <si>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</si>
  <si>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</si>
  <si>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</si>
  <si>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</si>
  <si>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</si>
  <si>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</si>
  <si>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</si>
  <si>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</si>
  <si>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</si>
  <si>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</si>
  <si>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</si>
  <si>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</si>
  <si>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</si>
  <si>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</si>
  <si>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</si>
  <si>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</si>
  <si>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</si>
  <si>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</si>
  <si>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</si>
  <si>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</si>
  <si>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</si>
  <si>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</si>
  <si>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</si>
  <si>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</si>
  <si>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</si>
  <si>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</si>
  <si>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</si>
  <si>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</si>
  <si>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</si>
  <si>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</si>
  <si>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</si>
  <si>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</si>
  <si>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</si>
  <si>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</si>
  <si>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</si>
  <si>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</si>
  <si>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</si>
  <si>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</si>
  <si>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</si>
  <si>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</si>
  <si>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</si>
  <si>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</si>
  <si>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</si>
  <si>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</si>
  <si>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</si>
  <si>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</si>
  <si>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</si>
  <si>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</si>
  <si>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</si>
  <si>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</si>
  <si>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</si>
  <si>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</si>
  <si>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</si>
  <si>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</si>
  <si>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</si>
  <si>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</si>
  <si>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</si>
  <si>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</si>
  <si>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</si>
  <si>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</si>
  <si>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</si>
  <si>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</si>
  <si>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</si>
  <si>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</si>
  <si>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</si>
  <si>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</si>
  <si>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</si>
  <si>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</si>
  <si>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</si>
  <si>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</si>
  <si>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</si>
  <si>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</si>
  <si>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</si>
  <si>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</si>
  <si>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</si>
  <si>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</si>
  <si>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</si>
  <si>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</si>
  <si>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</si>
  <si>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</si>
  <si>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</si>
  <si>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</si>
  <si>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</si>
  <si>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</si>
  <si>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</si>
  <si>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</si>
  <si>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</si>
  <si>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</si>
  <si>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</si>
  <si>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</si>
  <si>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</si>
  <si>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</si>
  <si>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</si>
  <si>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</si>
  <si>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</si>
  <si>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</si>
  <si>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</si>
  <si>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</si>
  <si>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</si>
  <si>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</si>
  <si>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</si>
  <si>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</si>
  <si>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</si>
  <si>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</si>
  <si>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</si>
  <si>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</si>
  <si>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</si>
  <si>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</si>
  <si>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</si>
  <si>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</si>
  <si>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</si>
  <si>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</si>
  <si>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</si>
  <si>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</si>
  <si>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</si>
  <si>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</si>
  <si>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</si>
  <si>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</si>
  <si>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</si>
  <si>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</si>
  <si>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</si>
  <si>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</si>
  <si>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</si>
  <si>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</si>
  <si>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</si>
  <si>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</si>
  <si>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</si>
  <si>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</si>
  <si>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</si>
  <si>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</si>
  <si>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</si>
  <si>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</si>
  <si>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</si>
  <si>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</si>
  <si>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</si>
  <si>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</si>
  <si>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</si>
  <si>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</si>
  <si>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</si>
  <si>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</si>
  <si>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</si>
  <si>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</si>
  <si>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</si>
  <si>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</si>
  <si>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</si>
  <si>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</si>
  <si>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</si>
  <si>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</si>
  <si>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</si>
  <si>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</si>
  <si>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</si>
  <si>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</si>
  <si>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</si>
  <si>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</si>
  <si>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</si>
  <si>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</si>
  <si>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</si>
  <si>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</si>
  <si>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</si>
  <si>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</si>
  <si>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</si>
  <si>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</si>
  <si>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</si>
  <si>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</si>
  <si>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</si>
  <si>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</si>
  <si>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</si>
  <si>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</si>
  <si>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</si>
  <si>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</si>
  <si>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</si>
  <si>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</si>
  <si>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</si>
  <si>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</si>
  <si>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</si>
  <si>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</si>
  <si>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</si>
  <si>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</si>
  <si>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</si>
  <si>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</si>
  <si>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</si>
  <si>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</si>
  <si>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</si>
  <si>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</si>
  <si>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</si>
  <si>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</si>
  <si>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</si>
  <si>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</si>
  <si>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</si>
  <si>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</si>
  <si>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</si>
  <si>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</si>
  <si>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</si>
  <si>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</si>
  <si>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</si>
  <si>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</si>
  <si>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</si>
  <si>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</si>
  <si>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</si>
  <si>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</si>
  <si>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</si>
  <si>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</si>
  <si>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</si>
  <si>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</si>
  <si>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</si>
  <si>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</si>
  <si>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</si>
  <si>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</si>
  <si>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</si>
  <si>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</si>
  <si>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</si>
  <si>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</si>
  <si>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</si>
  <si>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</si>
  <si>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</si>
  <si>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</si>
  <si>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</si>
  <si>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</si>
  <si>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</si>
  <si>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</si>
  <si>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</si>
  <si>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</si>
  <si>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</si>
  <si>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</si>
  <si>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</si>
  <si>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</si>
  <si>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</si>
  <si>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</si>
  <si>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</si>
  <si>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</si>
  <si>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</si>
  <si>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</si>
  <si>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</si>
  <si>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</si>
  <si>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</si>
  <si>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</si>
  <si>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</si>
  <si>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</si>
  <si>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</si>
  <si>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</si>
  <si>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</si>
  <si>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</si>
  <si>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</si>
  <si>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</si>
  <si>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</si>
  <si>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</si>
  <si>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</si>
  <si>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</si>
  <si>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</si>
  <si>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</si>
  <si>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</si>
  <si>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</si>
  <si>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</si>
  <si>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</si>
  <si>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</si>
  <si>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>²Õµ³Ñ³ÝáõÃÛ³Ý ¹ÇÙ³ó ï»Õ³Ï³Ý í×³ñ</t>
  </si>
  <si>
    <t>1351¹</t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</si>
  <si>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</si>
  <si>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</si>
  <si>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</si>
  <si>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ՀՀ ֆինանսների նախարարության գործառնական վարչություն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</si>
  <si>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</si>
  <si>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</si>
  <si>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</si>
  <si>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</si>
  <si>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</si>
  <si>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</si>
  <si>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</si>
  <si>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Հաստատված է Բյուրեղավան համայնքի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</si>
  <si>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</si>
  <si>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</si>
  <si>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</si>
  <si>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</si>
  <si>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</si>
  <si>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t xml:space="preserve"> - Գեոդեզիական քարտեզագրական ծախսեր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</si>
  <si>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</si>
  <si>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</si>
  <si>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</si>
  <si>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</si>
  <si>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</si>
  <si>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</si>
  <si>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</si>
  <si>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</si>
  <si>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</si>
  <si>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</si>
  <si>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</si>
  <si>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</si>
  <si>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</si>
  <si>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</si>
  <si>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</si>
  <si>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Այլ մեքենաներ և սարքավորումներ</t>
  </si>
  <si>
    <t>-18000.0</t>
  </si>
  <si>
    <t xml:space="preserve">Բյուրեղավան համայնքի ավագանու </t>
  </si>
  <si>
    <t>2018 թվականի դեկտեմբերի ___ -ի N ___ -Ն որոշման</t>
  </si>
  <si>
    <t>2019 Âì²Î²ÜÆ ´Úàôæº</t>
  </si>
  <si>
    <t>ավագանու 2018 թվականի դեկտեմբերի     -ի N     -Ն որոշմամբ</t>
  </si>
  <si>
    <t xml:space="preserve">  Ð²Ø²ÚÜøÆ ÔºÎ²ì²ðª _____________________Ð²Îà´  ´²È²êÚ²Ü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</si>
</sst>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\ ##0.0"/>
    <numFmt numFmtId="195" formatCode="0.0_ ;\-0.0\ "/>
    <numFmt numFmtId="196" formatCode="0.0_ ;[Red]\-0.0\ "/>
    <numFmt numFmtId="197" formatCode="\-"/>
    <numFmt numFmtId="198" formatCode="[$-FC19]d\ mmmm\ yyyy\ &quot;г.&quot;"/>
    <numFmt numFmtId="199" formatCode="\-\(\s\u\m\)"/>
    <numFmt numFmtId="200" formatCode="0.0;[Red]0.0"/>
    <numFmt numFmtId="201" formatCode="0.0000"/>
    <numFmt numFmtId="202" formatCode="#,##0.0"/>
    <numFmt numFmtId="203" formatCode="[$-409]dddd\,\ mmmm\ d\,\ yyyy"/>
    <numFmt numFmtId="204" formatCode="[$-409]h:mm:ss\ AM/PM"/>
  </numFmts>
  <fonts count="9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name val="Arial Armenian"/>
      <family val="2"/>
    </font>
    <font>
      <b/>
      <i/>
      <u val="single"/>
      <sz val="18"/>
      <name val="ArTarumianTimes"/>
      <family val="1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u val="single"/>
      <sz val="12"/>
      <name val="Arial Armenian"/>
      <family val="2"/>
    </font>
    <font>
      <i/>
      <sz val="9"/>
      <name val="Arial Armenian"/>
      <family val="2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"/>
      <family val="0"/>
    </font>
    <font>
      <sz val="14"/>
      <name val="Arial LatArm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28"/>
      <name val="Arial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2" fillId="0" borderId="1" applyNumberFormat="0" applyFill="0" applyProtection="0">
      <alignment horizontal="center" vertical="center"/>
    </xf>
    <xf numFmtId="0" fontId="52" fillId="0" borderId="1" applyNumberFormat="0" applyFill="0" applyProtection="0">
      <alignment horizontal="left" vertical="center" wrapText="1"/>
    </xf>
    <xf numFmtId="4" fontId="52" fillId="0" borderId="1" applyFill="0" applyProtection="0">
      <alignment horizontal="right"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2" applyNumberFormat="0" applyAlignment="0" applyProtection="0"/>
    <xf numFmtId="0" fontId="77" fillId="27" borderId="3" applyNumberFormat="0" applyAlignment="0" applyProtection="0"/>
    <xf numFmtId="0" fontId="78" fillId="27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28" borderId="8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4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3" fontId="1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3" fontId="8" fillId="33" borderId="11" xfId="0" applyNumberFormat="1" applyFont="1" applyFill="1" applyBorder="1" applyAlignment="1">
      <alignment horizontal="right" vertical="center" wrapText="1"/>
    </xf>
    <xf numFmtId="193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3" fontId="10" fillId="33" borderId="11" xfId="0" applyNumberFormat="1" applyFont="1" applyFill="1" applyBorder="1" applyAlignment="1">
      <alignment horizontal="right"/>
    </xf>
    <xf numFmtId="193" fontId="1" fillId="33" borderId="11" xfId="0" applyNumberFormat="1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19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3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3" fontId="12" fillId="33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3" fontId="12" fillId="0" borderId="11" xfId="0" applyNumberFormat="1" applyFont="1" applyFill="1" applyBorder="1" applyAlignment="1">
      <alignment horizontal="center" vertical="center" wrapText="1"/>
    </xf>
    <xf numFmtId="193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 wrapText="1"/>
    </xf>
    <xf numFmtId="193" fontId="1" fillId="33" borderId="11" xfId="0" applyNumberFormat="1" applyFont="1" applyFill="1" applyBorder="1" applyAlignment="1">
      <alignment vertical="center"/>
    </xf>
    <xf numFmtId="193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3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3" fontId="12" fillId="33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6" fontId="12" fillId="0" borderId="11" xfId="0" applyNumberFormat="1" applyFont="1" applyFill="1" applyBorder="1" applyAlignment="1">
      <alignment horizontal="center" vertical="top"/>
    </xf>
    <xf numFmtId="187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7" fontId="44" fillId="0" borderId="11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193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3" fontId="0" fillId="33" borderId="11" xfId="0" applyNumberFormat="1" applyFill="1" applyBorder="1" applyAlignment="1">
      <alignment/>
    </xf>
    <xf numFmtId="193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3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93" fontId="1" fillId="33" borderId="11" xfId="0" applyNumberFormat="1" applyFont="1" applyFill="1" applyBorder="1" applyAlignment="1" quotePrefix="1">
      <alignment horizontal="right" vertical="center" wrapText="1"/>
    </xf>
    <xf numFmtId="193" fontId="18" fillId="0" borderId="0" xfId="0" applyNumberFormat="1" applyFont="1" applyFill="1" applyBorder="1" applyAlignment="1">
      <alignment/>
    </xf>
    <xf numFmtId="193" fontId="1" fillId="0" borderId="11" xfId="0" applyNumberFormat="1" applyFont="1" applyFill="1" applyBorder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193" fontId="1" fillId="33" borderId="11" xfId="0" applyNumberFormat="1" applyFont="1" applyFill="1" applyBorder="1" applyAlignment="1">
      <alignment horizontal="right" wrapText="1"/>
    </xf>
    <xf numFmtId="201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 wrapText="1"/>
    </xf>
    <xf numFmtId="0" fontId="40" fillId="0" borderId="1" xfId="34" applyFont="1" applyFill="1" applyBorder="1" applyAlignment="1">
      <alignment horizontal="left" vertical="center" wrapText="1"/>
    </xf>
    <xf numFmtId="0" fontId="40" fillId="0" borderId="1" xfId="33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39" fillId="0" borderId="1" xfId="34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3" fontId="12" fillId="33" borderId="11" xfId="0" applyNumberFormat="1" applyFont="1" applyFill="1" applyBorder="1" applyAlignment="1">
      <alignment horizontal="right" vertical="center" wrapText="1"/>
    </xf>
    <xf numFmtId="193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7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7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6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3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3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52" fillId="0" borderId="1" xfId="34" applyFont="1" applyFill="1" applyBorder="1" applyAlignment="1">
      <alignment horizontal="left" vertical="center" wrapText="1"/>
    </xf>
    <xf numFmtId="202" fontId="52" fillId="0" borderId="1" xfId="35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/>
    </xf>
    <xf numFmtId="0" fontId="52" fillId="0" borderId="1" xfId="33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vertical="top" wrapText="1"/>
    </xf>
    <xf numFmtId="0" fontId="52" fillId="0" borderId="12" xfId="33" applyFont="1" applyFill="1" applyBorder="1" applyAlignment="1">
      <alignment horizontal="center" vertical="center"/>
    </xf>
    <xf numFmtId="0" fontId="52" fillId="0" borderId="12" xfId="34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/>
    </xf>
    <xf numFmtId="0" fontId="40" fillId="0" borderId="13" xfId="34" applyFont="1" applyFill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53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quotePrefix="1">
      <alignment horizontal="center" vertical="center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87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7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7" fontId="13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94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0">
      <selection activeCell="A1" sqref="A1:IV16384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334"/>
      <c r="B1" s="335"/>
      <c r="C1" s="336"/>
      <c r="D1" s="337"/>
      <c r="E1" s="338"/>
      <c r="F1" s="338"/>
      <c r="G1" s="338"/>
      <c r="H1" s="339" t="s">
        <v>97</v>
      </c>
      <c r="I1" s="340"/>
    </row>
    <row r="2" spans="1:9" ht="30.75" customHeight="1">
      <c r="A2" s="341" t="s">
        <v>1078</v>
      </c>
      <c r="B2" s="341"/>
      <c r="C2" s="341"/>
      <c r="D2" s="341"/>
      <c r="E2" s="341"/>
      <c r="F2" s="341"/>
      <c r="G2" s="341"/>
      <c r="H2" s="341"/>
      <c r="I2" s="341"/>
    </row>
    <row r="3" spans="1:9" ht="12.75">
      <c r="A3" s="340" t="s">
        <v>1079</v>
      </c>
      <c r="B3" s="340"/>
      <c r="C3" s="340"/>
      <c r="D3" s="340"/>
      <c r="E3" s="340"/>
      <c r="F3" s="340"/>
      <c r="G3" s="340"/>
      <c r="H3" s="340"/>
      <c r="I3" s="340"/>
    </row>
    <row r="4" spans="1:9" ht="12.75">
      <c r="A4" s="342"/>
      <c r="B4" s="342"/>
      <c r="C4" s="342"/>
      <c r="D4" s="342"/>
      <c r="E4" s="342"/>
      <c r="F4" s="342"/>
      <c r="G4" s="342"/>
      <c r="H4" s="342"/>
      <c r="I4" s="342"/>
    </row>
    <row r="5" spans="1:9" ht="24.75" customHeight="1">
      <c r="A5" s="342"/>
      <c r="B5" s="342"/>
      <c r="C5" s="342"/>
      <c r="D5" s="342"/>
      <c r="E5" s="342"/>
      <c r="F5" s="342"/>
      <c r="G5" s="342"/>
      <c r="H5" s="342"/>
      <c r="I5" s="342"/>
    </row>
    <row r="6" spans="1:9" ht="24.75" customHeight="1">
      <c r="A6" s="342"/>
      <c r="B6" s="342"/>
      <c r="C6" s="342"/>
      <c r="D6" s="342"/>
      <c r="E6" s="342"/>
      <c r="F6" s="342"/>
      <c r="G6" s="342"/>
      <c r="H6" s="342"/>
      <c r="I6" s="342"/>
    </row>
    <row r="7" spans="1:9" ht="49.5" customHeight="1">
      <c r="A7" s="287"/>
      <c r="B7" s="287"/>
      <c r="C7" s="287"/>
      <c r="D7" s="287"/>
      <c r="E7" s="287"/>
      <c r="F7" s="287"/>
      <c r="G7" s="287"/>
      <c r="H7" s="287"/>
      <c r="I7" s="287"/>
    </row>
    <row r="8" spans="1:9" ht="27.75" customHeight="1">
      <c r="A8" s="288" t="s">
        <v>99</v>
      </c>
      <c r="B8" s="288"/>
      <c r="C8" s="288"/>
      <c r="D8" s="288"/>
      <c r="E8" s="288"/>
      <c r="F8" s="288"/>
      <c r="G8" s="288"/>
      <c r="H8" s="288"/>
      <c r="I8" s="288"/>
    </row>
    <row r="9" spans="1:7" ht="21" customHeight="1">
      <c r="A9" s="126"/>
      <c r="B9" s="126"/>
      <c r="C9" s="130"/>
      <c r="D9" s="128"/>
      <c r="E9" s="129"/>
      <c r="F9" s="129"/>
      <c r="G9" s="129"/>
    </row>
    <row r="10" spans="1:9" s="185" customFormat="1" ht="26.25" customHeight="1">
      <c r="A10" s="289" t="s">
        <v>319</v>
      </c>
      <c r="B10" s="289"/>
      <c r="C10" s="289"/>
      <c r="D10" s="289"/>
      <c r="E10" s="289"/>
      <c r="F10" s="289"/>
      <c r="G10" s="289"/>
      <c r="H10" s="289"/>
      <c r="I10" s="289"/>
    </row>
    <row r="11" spans="1:7" ht="28.5" customHeight="1">
      <c r="A11" s="126"/>
      <c r="B11" s="126"/>
      <c r="C11" s="131"/>
      <c r="D11" s="128"/>
      <c r="E11" s="129"/>
      <c r="F11" s="129"/>
      <c r="G11" s="129"/>
    </row>
    <row r="12" spans="1:9" ht="37.5">
      <c r="A12" s="292" t="s">
        <v>1080</v>
      </c>
      <c r="B12" s="292"/>
      <c r="C12" s="292"/>
      <c r="D12" s="292"/>
      <c r="E12" s="292"/>
      <c r="F12" s="292"/>
      <c r="G12" s="292"/>
      <c r="H12" s="292"/>
      <c r="I12" s="292"/>
    </row>
    <row r="13" spans="1:8" ht="34.5">
      <c r="A13" s="293"/>
      <c r="B13" s="293"/>
      <c r="C13" s="293"/>
      <c r="D13" s="293"/>
      <c r="E13" s="293"/>
      <c r="F13" s="293"/>
      <c r="G13" s="293"/>
      <c r="H13" s="293"/>
    </row>
    <row r="14" spans="1:9" ht="18">
      <c r="A14" s="290" t="s">
        <v>1054</v>
      </c>
      <c r="B14" s="290"/>
      <c r="C14" s="290"/>
      <c r="D14" s="290"/>
      <c r="E14" s="290"/>
      <c r="F14" s="290"/>
      <c r="G14" s="290"/>
      <c r="H14" s="290"/>
      <c r="I14" s="290"/>
    </row>
    <row r="15" spans="1:9" ht="54.75" customHeight="1">
      <c r="A15" s="290" t="s">
        <v>1081</v>
      </c>
      <c r="B15" s="290"/>
      <c r="C15" s="290"/>
      <c r="D15" s="290"/>
      <c r="E15" s="290"/>
      <c r="F15" s="290"/>
      <c r="G15" s="290"/>
      <c r="H15" s="290"/>
      <c r="I15" s="290"/>
    </row>
    <row r="16" spans="1:9" ht="18">
      <c r="A16" s="245"/>
      <c r="B16" s="245"/>
      <c r="C16" s="245"/>
      <c r="D16" s="245"/>
      <c r="E16" s="245"/>
      <c r="F16" s="245"/>
      <c r="G16" s="245"/>
      <c r="H16" s="245"/>
      <c r="I16" s="245"/>
    </row>
    <row r="17" spans="1:9" ht="18">
      <c r="A17" s="246"/>
      <c r="B17" s="246"/>
      <c r="C17" s="246"/>
      <c r="D17" s="185"/>
      <c r="E17" s="240"/>
      <c r="F17" s="241"/>
      <c r="G17" s="241"/>
      <c r="H17" s="241"/>
      <c r="I17" s="247"/>
    </row>
    <row r="18" spans="1:7" ht="20.25" customHeight="1">
      <c r="A18" s="132"/>
      <c r="B18" s="132"/>
      <c r="C18" s="132"/>
      <c r="D18" s="132"/>
      <c r="E18" s="132"/>
      <c r="F18" s="132"/>
      <c r="G18" s="132"/>
    </row>
    <row r="19" spans="1:7" ht="12.75">
      <c r="A19" s="126"/>
      <c r="B19" s="126"/>
      <c r="C19" s="127"/>
      <c r="D19" s="128"/>
      <c r="E19" s="129"/>
      <c r="F19" s="129"/>
      <c r="G19" s="129"/>
    </row>
    <row r="20" spans="1:9" ht="15.75">
      <c r="A20" s="291" t="s">
        <v>1046</v>
      </c>
      <c r="B20" s="291"/>
      <c r="C20" s="291"/>
      <c r="D20" s="291"/>
      <c r="E20" s="291"/>
      <c r="F20" s="291"/>
      <c r="G20" s="291"/>
      <c r="H20" s="291"/>
      <c r="I20" s="291"/>
    </row>
    <row r="21" spans="1:7" ht="18">
      <c r="A21" s="126"/>
      <c r="B21" s="126"/>
      <c r="C21" s="133"/>
      <c r="D21" s="128"/>
      <c r="E21" s="129"/>
      <c r="F21" s="129"/>
      <c r="G21" s="129"/>
    </row>
    <row r="22" spans="1:7" ht="15">
      <c r="A22" s="126"/>
      <c r="B22" s="126"/>
      <c r="C22" s="343"/>
      <c r="D22" s="344"/>
      <c r="E22" s="345"/>
      <c r="F22" s="345"/>
      <c r="G22" s="345"/>
    </row>
    <row r="24" spans="1:9" ht="15">
      <c r="A24" s="346" t="s">
        <v>1082</v>
      </c>
      <c r="B24" s="346"/>
      <c r="C24" s="346"/>
      <c r="D24" s="346"/>
      <c r="E24" s="346"/>
      <c r="F24" s="346"/>
      <c r="G24" s="346"/>
      <c r="H24" s="346"/>
      <c r="I24" s="346"/>
    </row>
  </sheetData>
  <sheetProtection/>
  <mergeCells count="11">
    <mergeCell ref="A10:I10"/>
    <mergeCell ref="A12:I12"/>
    <mergeCell ref="A13:H13"/>
    <mergeCell ref="A15:I15"/>
    <mergeCell ref="A20:I20"/>
    <mergeCell ref="A24:I24"/>
    <mergeCell ref="H1:I1"/>
    <mergeCell ref="A2:I2"/>
    <mergeCell ref="A8:I8"/>
    <mergeCell ref="A14:I14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="120" zoomScaleNormal="120" zoomScalePageLayoutView="0" workbookViewId="0" topLeftCell="A1">
      <selection activeCell="G115" sqref="G115"/>
    </sheetView>
  </sheetViews>
  <sheetFormatPr defaultColWidth="9.140625" defaultRowHeight="12.75" outlineLevelCol="1"/>
  <cols>
    <col min="1" max="1" width="5.281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302" t="s">
        <v>906</v>
      </c>
      <c r="B1" s="302"/>
      <c r="C1" s="302"/>
      <c r="D1" s="302"/>
      <c r="E1" s="302"/>
      <c r="F1" s="302"/>
    </row>
    <row r="2" spans="1:6" s="40" customFormat="1" ht="10.5" customHeight="1">
      <c r="A2" s="303" t="s">
        <v>199</v>
      </c>
      <c r="B2" s="303"/>
      <c r="C2" s="303"/>
      <c r="D2" s="303"/>
      <c r="E2" s="303"/>
      <c r="F2" s="303"/>
    </row>
    <row r="3" spans="1:6" s="1" customFormat="1" ht="5.25" customHeight="1">
      <c r="A3" s="29"/>
      <c r="B3" s="187"/>
      <c r="C3" s="187"/>
      <c r="D3" s="187"/>
      <c r="E3" s="29"/>
      <c r="F3" s="29"/>
    </row>
    <row r="4" spans="1:6" ht="12.75">
      <c r="A4" s="188"/>
      <c r="B4" s="188"/>
      <c r="C4" s="188"/>
      <c r="D4" s="189"/>
      <c r="E4" s="190"/>
      <c r="F4" s="191" t="s">
        <v>900</v>
      </c>
    </row>
    <row r="5" spans="1:6" ht="12.75">
      <c r="A5" s="301" t="s">
        <v>634</v>
      </c>
      <c r="B5" s="301" t="s">
        <v>132</v>
      </c>
      <c r="C5" s="301" t="s">
        <v>633</v>
      </c>
      <c r="D5" s="301" t="s">
        <v>645</v>
      </c>
      <c r="E5" s="134" t="s">
        <v>556</v>
      </c>
      <c r="F5" s="134"/>
    </row>
    <row r="6" spans="1:6" ht="24">
      <c r="A6" s="301"/>
      <c r="B6" s="301"/>
      <c r="C6" s="301"/>
      <c r="D6" s="301"/>
      <c r="E6" s="73" t="s">
        <v>635</v>
      </c>
      <c r="F6" s="73" t="s">
        <v>636</v>
      </c>
    </row>
    <row r="7" spans="1:6" s="41" customFormat="1" ht="12.75">
      <c r="A7" s="154">
        <v>1</v>
      </c>
      <c r="B7" s="51">
        <v>2</v>
      </c>
      <c r="C7" s="186">
        <v>3</v>
      </c>
      <c r="D7" s="186">
        <v>4</v>
      </c>
      <c r="E7" s="186">
        <v>5</v>
      </c>
      <c r="F7" s="51">
        <v>6</v>
      </c>
    </row>
    <row r="8" spans="1:6" s="42" customFormat="1" ht="37.5" customHeight="1">
      <c r="A8" s="192" t="s">
        <v>896</v>
      </c>
      <c r="B8" s="213" t="s">
        <v>1040</v>
      </c>
      <c r="C8" s="51"/>
      <c r="D8" s="215">
        <f>SUM(D9,D64,D85)</f>
        <v>304659.2</v>
      </c>
      <c r="E8" s="215">
        <f>SUM(E9,E64,E85)</f>
        <v>304659.2</v>
      </c>
      <c r="F8" s="215">
        <f>SUM(F9,F64,F85)</f>
        <v>26074.8</v>
      </c>
    </row>
    <row r="9" spans="1:6" s="44" customFormat="1" ht="15" customHeight="1">
      <c r="A9" s="192" t="s">
        <v>897</v>
      </c>
      <c r="B9" s="97" t="s">
        <v>526</v>
      </c>
      <c r="C9" s="194">
        <v>7100</v>
      </c>
      <c r="D9" s="214">
        <f aca="true" t="shared" si="0" ref="D9:D18">SUM(E9:F9)</f>
        <v>40974</v>
      </c>
      <c r="E9" s="215">
        <f>SUM(E10,E13,E15,E54,E58)</f>
        <v>40974</v>
      </c>
      <c r="F9" s="186" t="s">
        <v>905</v>
      </c>
    </row>
    <row r="10" spans="1:6" s="44" customFormat="1" ht="24.75" customHeight="1">
      <c r="A10" s="192" t="s">
        <v>665</v>
      </c>
      <c r="B10" s="97" t="s">
        <v>519</v>
      </c>
      <c r="C10" s="194">
        <v>7131</v>
      </c>
      <c r="D10" s="214">
        <f t="shared" si="0"/>
        <v>18436</v>
      </c>
      <c r="E10" s="215">
        <f>SUM(E11:E12)</f>
        <v>18436</v>
      </c>
      <c r="F10" s="186" t="s">
        <v>905</v>
      </c>
    </row>
    <row r="11" spans="1:6" ht="27" customHeight="1">
      <c r="A11" s="196" t="s">
        <v>200</v>
      </c>
      <c r="B11" s="197" t="s">
        <v>133</v>
      </c>
      <c r="C11" s="186"/>
      <c r="D11" s="214">
        <f t="shared" si="0"/>
        <v>10209</v>
      </c>
      <c r="E11" s="216">
        <v>10209</v>
      </c>
      <c r="F11" s="186" t="s">
        <v>905</v>
      </c>
    </row>
    <row r="12" spans="1:6" ht="27" customHeight="1">
      <c r="A12" s="196" t="s">
        <v>201</v>
      </c>
      <c r="B12" s="197" t="s">
        <v>134</v>
      </c>
      <c r="C12" s="249"/>
      <c r="D12" s="214">
        <f t="shared" si="0"/>
        <v>8227</v>
      </c>
      <c r="E12" s="216">
        <v>8227</v>
      </c>
      <c r="F12" s="186" t="s">
        <v>905</v>
      </c>
    </row>
    <row r="13" spans="1:6" s="44" customFormat="1" ht="24" customHeight="1">
      <c r="A13" s="192" t="s">
        <v>666</v>
      </c>
      <c r="B13" s="97" t="s">
        <v>520</v>
      </c>
      <c r="C13" s="194">
        <v>7136</v>
      </c>
      <c r="D13" s="214">
        <f t="shared" si="0"/>
        <v>20221.2</v>
      </c>
      <c r="E13" s="215">
        <f>SUM(E14)</f>
        <v>20221.2</v>
      </c>
      <c r="F13" s="186" t="s">
        <v>905</v>
      </c>
    </row>
    <row r="14" spans="1:6" ht="12.75">
      <c r="A14" s="196" t="s">
        <v>202</v>
      </c>
      <c r="B14" s="197" t="s">
        <v>135</v>
      </c>
      <c r="C14" s="186"/>
      <c r="D14" s="214">
        <f t="shared" si="0"/>
        <v>20221.2</v>
      </c>
      <c r="E14" s="216">
        <v>20221.2</v>
      </c>
      <c r="F14" s="186" t="s">
        <v>905</v>
      </c>
    </row>
    <row r="15" spans="1:6" s="44" customFormat="1" ht="26.25" customHeight="1">
      <c r="A15" s="192" t="s">
        <v>669</v>
      </c>
      <c r="B15" s="97" t="s">
        <v>521</v>
      </c>
      <c r="C15" s="194">
        <v>7145</v>
      </c>
      <c r="D15" s="214">
        <f t="shared" si="0"/>
        <v>2316.8</v>
      </c>
      <c r="E15" s="215">
        <f>SUM(E16)</f>
        <v>2316.8</v>
      </c>
      <c r="F15" s="186" t="s">
        <v>905</v>
      </c>
    </row>
    <row r="16" spans="1:6" ht="68.25" customHeight="1">
      <c r="A16" s="196" t="s">
        <v>203</v>
      </c>
      <c r="B16" s="197" t="s">
        <v>1022</v>
      </c>
      <c r="C16" s="186">
        <v>71452</v>
      </c>
      <c r="D16" s="217">
        <f t="shared" si="0"/>
        <v>2316.8</v>
      </c>
      <c r="E16" s="216">
        <f>SUM(E17,E28,E29,E33,E30,E36,E37,E38,E45,E46,E47,E48,E50:E52)</f>
        <v>2316.8</v>
      </c>
      <c r="F16" s="186" t="s">
        <v>905</v>
      </c>
    </row>
    <row r="17" spans="1:6" s="42" customFormat="1" ht="38.25" customHeight="1">
      <c r="A17" s="196" t="s">
        <v>204</v>
      </c>
      <c r="B17" s="72" t="s">
        <v>527</v>
      </c>
      <c r="C17" s="186"/>
      <c r="D17" s="217">
        <f t="shared" si="0"/>
        <v>90</v>
      </c>
      <c r="E17" s="216">
        <f>SUM(E18)</f>
        <v>90</v>
      </c>
      <c r="F17" s="186" t="s">
        <v>905</v>
      </c>
    </row>
    <row r="18" spans="1:6" s="42" customFormat="1" ht="12.75">
      <c r="A18" s="196" t="s">
        <v>205</v>
      </c>
      <c r="B18" s="72" t="s">
        <v>136</v>
      </c>
      <c r="C18" s="186"/>
      <c r="D18" s="217">
        <f t="shared" si="0"/>
        <v>90</v>
      </c>
      <c r="E18" s="216">
        <v>90</v>
      </c>
      <c r="F18" s="186" t="s">
        <v>905</v>
      </c>
    </row>
    <row r="19" spans="1:6" s="42" customFormat="1" ht="64.5" customHeight="1">
      <c r="A19" s="154"/>
      <c r="B19" s="72" t="s">
        <v>690</v>
      </c>
      <c r="C19" s="186"/>
      <c r="D19" s="217">
        <f>SUM(E19)</f>
        <v>90</v>
      </c>
      <c r="E19" s="216">
        <v>90</v>
      </c>
      <c r="F19" s="186" t="s">
        <v>905</v>
      </c>
    </row>
    <row r="20" spans="1:6" s="42" customFormat="1" ht="15" customHeight="1">
      <c r="A20" s="154"/>
      <c r="B20" s="72" t="s">
        <v>705</v>
      </c>
      <c r="C20" s="186"/>
      <c r="D20" s="217"/>
      <c r="E20" s="216">
        <v>0</v>
      </c>
      <c r="F20" s="186" t="s">
        <v>905</v>
      </c>
    </row>
    <row r="21" spans="1:6" s="42" customFormat="1" ht="24.75" customHeight="1">
      <c r="A21" s="154"/>
      <c r="B21" s="72" t="s">
        <v>691</v>
      </c>
      <c r="C21" s="186"/>
      <c r="D21" s="217"/>
      <c r="E21" s="217">
        <v>0</v>
      </c>
      <c r="F21" s="186" t="s">
        <v>905</v>
      </c>
    </row>
    <row r="22" spans="1:6" s="42" customFormat="1" ht="26.25" customHeight="1">
      <c r="A22" s="154"/>
      <c r="B22" s="72" t="s">
        <v>692</v>
      </c>
      <c r="C22" s="186"/>
      <c r="D22" s="217"/>
      <c r="E22" s="217"/>
      <c r="F22" s="186" t="s">
        <v>905</v>
      </c>
    </row>
    <row r="23" spans="1:6" s="42" customFormat="1" ht="0.75" customHeight="1" hidden="1">
      <c r="A23" s="154"/>
      <c r="B23" s="72" t="s">
        <v>1027</v>
      </c>
      <c r="C23" s="186"/>
      <c r="D23" s="217"/>
      <c r="E23" s="217"/>
      <c r="F23" s="186"/>
    </row>
    <row r="24" spans="1:6" s="42" customFormat="1" ht="27.75" customHeight="1" hidden="1">
      <c r="A24" s="154"/>
      <c r="B24" s="72" t="s">
        <v>1026</v>
      </c>
      <c r="C24" s="186"/>
      <c r="D24" s="217"/>
      <c r="E24" s="217"/>
      <c r="F24" s="186" t="s">
        <v>905</v>
      </c>
    </row>
    <row r="25" spans="1:6" s="42" customFormat="1" ht="12.75" customHeight="1">
      <c r="A25" s="196" t="s">
        <v>206</v>
      </c>
      <c r="B25" s="72" t="s">
        <v>137</v>
      </c>
      <c r="C25" s="186"/>
      <c r="D25" s="217">
        <f>SUM(E25:F25)</f>
        <v>0</v>
      </c>
      <c r="E25" s="216">
        <f>SUM(E26:E27)</f>
        <v>0</v>
      </c>
      <c r="F25" s="186" t="s">
        <v>905</v>
      </c>
    </row>
    <row r="26" spans="1:6" s="42" customFormat="1" ht="25.5" customHeight="1" hidden="1">
      <c r="A26" s="154"/>
      <c r="B26" s="72" t="s">
        <v>693</v>
      </c>
      <c r="C26" s="186"/>
      <c r="D26" s="217"/>
      <c r="E26" s="217">
        <v>0</v>
      </c>
      <c r="F26" s="186"/>
    </row>
    <row r="27" spans="1:6" s="42" customFormat="1" ht="27.75" customHeight="1" hidden="1">
      <c r="A27" s="154"/>
      <c r="B27" s="72" t="s">
        <v>704</v>
      </c>
      <c r="C27" s="186"/>
      <c r="D27" s="217"/>
      <c r="E27" s="217">
        <v>0</v>
      </c>
      <c r="F27" s="186"/>
    </row>
    <row r="28" spans="1:6" s="42" customFormat="1" ht="78" customHeight="1">
      <c r="A28" s="196" t="s">
        <v>207</v>
      </c>
      <c r="B28" s="72" t="s">
        <v>185</v>
      </c>
      <c r="C28" s="186"/>
      <c r="D28" s="217">
        <f aca="true" t="shared" si="1" ref="D28:D39">SUM(E28:F28)</f>
        <v>45</v>
      </c>
      <c r="E28" s="217">
        <v>45</v>
      </c>
      <c r="F28" s="186" t="s">
        <v>905</v>
      </c>
    </row>
    <row r="29" spans="1:6" s="42" customFormat="1" ht="37.5" customHeight="1">
      <c r="A29" s="154" t="s">
        <v>208</v>
      </c>
      <c r="B29" s="72" t="s">
        <v>139</v>
      </c>
      <c r="C29" s="186"/>
      <c r="D29" s="217">
        <f t="shared" si="1"/>
        <v>0</v>
      </c>
      <c r="E29" s="217">
        <v>0</v>
      </c>
      <c r="F29" s="186" t="s">
        <v>905</v>
      </c>
    </row>
    <row r="30" spans="1:6" s="42" customFormat="1" ht="51" customHeight="1">
      <c r="A30" s="196" t="s">
        <v>209</v>
      </c>
      <c r="B30" s="72" t="s">
        <v>186</v>
      </c>
      <c r="C30" s="186"/>
      <c r="D30" s="217">
        <f t="shared" si="1"/>
        <v>1504.8</v>
      </c>
      <c r="E30" s="216">
        <f>SUM(E31:E32)</f>
        <v>1504.8</v>
      </c>
      <c r="F30" s="186" t="s">
        <v>905</v>
      </c>
    </row>
    <row r="31" spans="1:6" s="42" customFormat="1" ht="24">
      <c r="A31" s="196"/>
      <c r="B31" s="72" t="s">
        <v>706</v>
      </c>
      <c r="C31" s="186"/>
      <c r="D31" s="217">
        <f t="shared" si="1"/>
        <v>1504.8</v>
      </c>
      <c r="E31" s="217">
        <v>1504.8</v>
      </c>
      <c r="F31" s="186" t="s">
        <v>905</v>
      </c>
    </row>
    <row r="32" spans="1:6" s="42" customFormat="1" ht="24">
      <c r="A32" s="196"/>
      <c r="B32" s="72" t="s">
        <v>707</v>
      </c>
      <c r="C32" s="186"/>
      <c r="D32" s="217">
        <v>0</v>
      </c>
      <c r="E32" s="217">
        <v>0</v>
      </c>
      <c r="F32" s="186" t="s">
        <v>905</v>
      </c>
    </row>
    <row r="33" spans="1:6" s="42" customFormat="1" ht="51.75" customHeight="1">
      <c r="A33" s="200" t="s">
        <v>187</v>
      </c>
      <c r="B33" s="72" t="s">
        <v>188</v>
      </c>
      <c r="C33" s="186"/>
      <c r="D33" s="217">
        <f>SUM(E33:F33)</f>
        <v>0</v>
      </c>
      <c r="E33" s="216">
        <v>0</v>
      </c>
      <c r="F33" s="186" t="s">
        <v>905</v>
      </c>
    </row>
    <row r="34" spans="1:6" s="42" customFormat="1" ht="24">
      <c r="A34" s="196"/>
      <c r="B34" s="72" t="s">
        <v>706</v>
      </c>
      <c r="C34" s="186"/>
      <c r="D34" s="217">
        <f>SUM(E34:F34)</f>
        <v>0</v>
      </c>
      <c r="E34" s="216">
        <v>0</v>
      </c>
      <c r="F34" s="186" t="s">
        <v>905</v>
      </c>
    </row>
    <row r="35" spans="1:6" s="42" customFormat="1" ht="24">
      <c r="A35" s="196"/>
      <c r="B35" s="72" t="s">
        <v>707</v>
      </c>
      <c r="C35" s="186"/>
      <c r="D35" s="217">
        <f>SUM(E35:F35)</f>
        <v>0</v>
      </c>
      <c r="E35" s="216">
        <v>0</v>
      </c>
      <c r="F35" s="186" t="s">
        <v>905</v>
      </c>
    </row>
    <row r="36" spans="1:6" s="42" customFormat="1" ht="24">
      <c r="A36" s="196" t="s">
        <v>210</v>
      </c>
      <c r="B36" s="72" t="s">
        <v>140</v>
      </c>
      <c r="C36" s="186"/>
      <c r="D36" s="217">
        <f t="shared" si="1"/>
        <v>50</v>
      </c>
      <c r="E36" s="216">
        <v>50</v>
      </c>
      <c r="F36" s="186" t="s">
        <v>905</v>
      </c>
    </row>
    <row r="37" spans="1:6" s="42" customFormat="1" ht="72.75" customHeight="1">
      <c r="A37" s="196" t="s">
        <v>211</v>
      </c>
      <c r="B37" s="72" t="s">
        <v>1030</v>
      </c>
      <c r="C37" s="186"/>
      <c r="D37" s="217">
        <f t="shared" si="1"/>
        <v>400</v>
      </c>
      <c r="E37" s="216">
        <v>400</v>
      </c>
      <c r="F37" s="186" t="s">
        <v>905</v>
      </c>
    </row>
    <row r="38" spans="1:6" s="42" customFormat="1" ht="60">
      <c r="A38" s="196" t="s">
        <v>212</v>
      </c>
      <c r="B38" s="72" t="s">
        <v>805</v>
      </c>
      <c r="C38" s="186"/>
      <c r="D38" s="217">
        <f t="shared" si="1"/>
        <v>25</v>
      </c>
      <c r="E38" s="216">
        <f>SUM(E39:E44)</f>
        <v>25</v>
      </c>
      <c r="F38" s="186" t="s">
        <v>905</v>
      </c>
    </row>
    <row r="39" spans="1:6" s="42" customFormat="1" ht="12.75">
      <c r="A39" s="196"/>
      <c r="B39" s="72" t="s">
        <v>708</v>
      </c>
      <c r="C39" s="186"/>
      <c r="D39" s="217">
        <f t="shared" si="1"/>
        <v>25</v>
      </c>
      <c r="E39" s="217">
        <v>25</v>
      </c>
      <c r="F39" s="186" t="s">
        <v>905</v>
      </c>
    </row>
    <row r="40" spans="1:6" s="42" customFormat="1" ht="14.25" customHeight="1">
      <c r="A40" s="196"/>
      <c r="B40" s="72" t="s">
        <v>709</v>
      </c>
      <c r="C40" s="186"/>
      <c r="D40" s="217">
        <v>0</v>
      </c>
      <c r="E40" s="217">
        <v>0</v>
      </c>
      <c r="F40" s="186" t="s">
        <v>905</v>
      </c>
    </row>
    <row r="41" spans="1:6" s="42" customFormat="1" ht="12.75">
      <c r="A41" s="196"/>
      <c r="B41" s="72" t="s">
        <v>710</v>
      </c>
      <c r="C41" s="186"/>
      <c r="D41" s="217">
        <v>0</v>
      </c>
      <c r="E41" s="217">
        <v>0</v>
      </c>
      <c r="F41" s="186" t="s">
        <v>905</v>
      </c>
    </row>
    <row r="42" spans="1:6" s="42" customFormat="1" ht="12.75">
      <c r="A42" s="196"/>
      <c r="B42" s="72" t="s">
        <v>711</v>
      </c>
      <c r="C42" s="186"/>
      <c r="D42" s="217">
        <v>0</v>
      </c>
      <c r="E42" s="217">
        <v>0</v>
      </c>
      <c r="F42" s="186" t="s">
        <v>905</v>
      </c>
    </row>
    <row r="43" spans="1:6" s="42" customFormat="1" ht="12.75">
      <c r="A43" s="196"/>
      <c r="B43" s="72" t="s">
        <v>712</v>
      </c>
      <c r="C43" s="186"/>
      <c r="D43" s="217">
        <v>0</v>
      </c>
      <c r="E43" s="217">
        <v>0</v>
      </c>
      <c r="F43" s="186" t="s">
        <v>905</v>
      </c>
    </row>
    <row r="44" spans="1:6" s="42" customFormat="1" ht="12.75">
      <c r="A44" s="196"/>
      <c r="B44" s="72" t="s">
        <v>713</v>
      </c>
      <c r="C44" s="186"/>
      <c r="D44" s="217">
        <v>0</v>
      </c>
      <c r="E44" s="217">
        <v>0</v>
      </c>
      <c r="F44" s="186" t="s">
        <v>905</v>
      </c>
    </row>
    <row r="45" spans="1:6" s="42" customFormat="1" ht="48.75" customHeight="1">
      <c r="A45" s="196" t="s">
        <v>213</v>
      </c>
      <c r="B45" s="72" t="s">
        <v>806</v>
      </c>
      <c r="C45" s="186"/>
      <c r="D45" s="217">
        <f>SUM(E45:F45)</f>
        <v>0</v>
      </c>
      <c r="E45" s="217">
        <f>SUM(F45:G45)</f>
        <v>0</v>
      </c>
      <c r="F45" s="186" t="s">
        <v>905</v>
      </c>
    </row>
    <row r="46" spans="1:6" s="42" customFormat="1" ht="26.25" customHeight="1">
      <c r="A46" s="196" t="s">
        <v>214</v>
      </c>
      <c r="B46" s="72" t="s">
        <v>807</v>
      </c>
      <c r="C46" s="186"/>
      <c r="D46" s="217">
        <f>SUM(E46:F46)</f>
        <v>100</v>
      </c>
      <c r="E46" s="217">
        <v>100</v>
      </c>
      <c r="F46" s="186" t="s">
        <v>905</v>
      </c>
    </row>
    <row r="47" spans="1:6" s="42" customFormat="1" ht="24">
      <c r="A47" s="196" t="s">
        <v>215</v>
      </c>
      <c r="B47" s="72" t="s">
        <v>808</v>
      </c>
      <c r="C47" s="186"/>
      <c r="D47" s="217">
        <f>SUM(E47:F47)</f>
        <v>0</v>
      </c>
      <c r="E47" s="217">
        <f>SUM(F47:G47)</f>
        <v>0</v>
      </c>
      <c r="F47" s="186" t="s">
        <v>905</v>
      </c>
    </row>
    <row r="48" spans="1:6" s="42" customFormat="1" ht="52.5" customHeight="1">
      <c r="A48" s="196" t="s">
        <v>216</v>
      </c>
      <c r="B48" s="72" t="s">
        <v>809</v>
      </c>
      <c r="C48" s="186"/>
      <c r="D48" s="217">
        <f>SUM(E48:F48)</f>
        <v>0</v>
      </c>
      <c r="E48" s="217">
        <v>0</v>
      </c>
      <c r="F48" s="186" t="s">
        <v>905</v>
      </c>
    </row>
    <row r="49" spans="1:6" s="42" customFormat="1" ht="27.75" customHeight="1">
      <c r="A49" s="196" t="s">
        <v>550</v>
      </c>
      <c r="B49" s="72" t="s">
        <v>810</v>
      </c>
      <c r="C49" s="186"/>
      <c r="D49" s="217">
        <f>SUM(E49:F49)</f>
        <v>0</v>
      </c>
      <c r="E49" s="217">
        <f>SUM(F49:G49)</f>
        <v>0</v>
      </c>
      <c r="F49" s="186" t="s">
        <v>905</v>
      </c>
    </row>
    <row r="50" spans="1:6" s="42" customFormat="1" ht="20.25" customHeight="1">
      <c r="A50" s="196" t="s">
        <v>1019</v>
      </c>
      <c r="B50" s="72" t="s">
        <v>1020</v>
      </c>
      <c r="C50" s="186"/>
      <c r="D50" s="217">
        <f>SUM(E50:F50)</f>
        <v>0</v>
      </c>
      <c r="E50" s="217">
        <v>0</v>
      </c>
      <c r="F50" s="186" t="s">
        <v>905</v>
      </c>
    </row>
    <row r="51" spans="1:6" s="42" customFormat="1" ht="37.5" customHeight="1">
      <c r="A51" s="196" t="s">
        <v>1021</v>
      </c>
      <c r="B51" s="72" t="s">
        <v>1043</v>
      </c>
      <c r="C51" s="186"/>
      <c r="D51" s="217">
        <f aca="true" t="shared" si="2" ref="D51:E54">SUM(E51:F51)</f>
        <v>30</v>
      </c>
      <c r="E51" s="217">
        <v>30</v>
      </c>
      <c r="F51" s="186" t="s">
        <v>905</v>
      </c>
    </row>
    <row r="52" spans="1:6" s="42" customFormat="1" ht="24.75" customHeight="1">
      <c r="A52" s="196" t="s">
        <v>1031</v>
      </c>
      <c r="B52" s="72" t="s">
        <v>1034</v>
      </c>
      <c r="C52" s="186"/>
      <c r="D52" s="217">
        <f t="shared" si="2"/>
        <v>72</v>
      </c>
      <c r="E52" s="217">
        <v>72</v>
      </c>
      <c r="F52" s="186"/>
    </row>
    <row r="53" spans="1:6" s="42" customFormat="1" ht="38.25" customHeight="1">
      <c r="A53" s="196" t="s">
        <v>1032</v>
      </c>
      <c r="B53" s="72" t="s">
        <v>1033</v>
      </c>
      <c r="C53" s="186"/>
      <c r="D53" s="217">
        <f t="shared" si="2"/>
        <v>0</v>
      </c>
      <c r="E53" s="217">
        <f t="shared" si="2"/>
        <v>0</v>
      </c>
      <c r="F53" s="186" t="s">
        <v>905</v>
      </c>
    </row>
    <row r="54" spans="1:6" s="44" customFormat="1" ht="26.25" customHeight="1">
      <c r="A54" s="192" t="s">
        <v>217</v>
      </c>
      <c r="B54" s="97" t="s">
        <v>100</v>
      </c>
      <c r="C54" s="194">
        <v>7146</v>
      </c>
      <c r="D54" s="217">
        <f t="shared" si="2"/>
        <v>0</v>
      </c>
      <c r="E54" s="217">
        <f t="shared" si="2"/>
        <v>0</v>
      </c>
      <c r="F54" s="186" t="s">
        <v>905</v>
      </c>
    </row>
    <row r="55" spans="1:6" ht="14.25" customHeight="1">
      <c r="A55" s="196" t="s">
        <v>218</v>
      </c>
      <c r="B55" s="197" t="s">
        <v>528</v>
      </c>
      <c r="C55" s="186"/>
      <c r="D55" s="199"/>
      <c r="E55" s="198"/>
      <c r="F55" s="186" t="s">
        <v>905</v>
      </c>
    </row>
    <row r="56" spans="1:6" s="42" customFormat="1" ht="0.75" customHeight="1">
      <c r="A56" s="196" t="s">
        <v>219</v>
      </c>
      <c r="B56" s="72" t="s">
        <v>141</v>
      </c>
      <c r="C56" s="186"/>
      <c r="D56" s="199"/>
      <c r="E56" s="199"/>
      <c r="F56" s="186" t="s">
        <v>905</v>
      </c>
    </row>
    <row r="57" spans="1:6" s="42" customFormat="1" ht="75.75" customHeight="1" hidden="1">
      <c r="A57" s="154" t="s">
        <v>220</v>
      </c>
      <c r="B57" s="72" t="s">
        <v>189</v>
      </c>
      <c r="C57" s="186"/>
      <c r="D57" s="199"/>
      <c r="E57" s="199"/>
      <c r="F57" s="186" t="s">
        <v>905</v>
      </c>
    </row>
    <row r="58" spans="1:6" s="44" customFormat="1" ht="14.25" customHeight="1">
      <c r="A58" s="192" t="s">
        <v>221</v>
      </c>
      <c r="B58" s="97" t="s">
        <v>529</v>
      </c>
      <c r="C58" s="194">
        <v>7161</v>
      </c>
      <c r="D58" s="217">
        <f aca="true" t="shared" si="3" ref="D58:E62">SUM(E58:F58)</f>
        <v>0</v>
      </c>
      <c r="E58" s="217">
        <f t="shared" si="3"/>
        <v>0</v>
      </c>
      <c r="F58" s="220" t="s">
        <v>905</v>
      </c>
    </row>
    <row r="59" spans="1:6" ht="38.25" customHeight="1">
      <c r="A59" s="196" t="s">
        <v>222</v>
      </c>
      <c r="B59" s="197" t="s">
        <v>530</v>
      </c>
      <c r="C59" s="186"/>
      <c r="D59" s="217">
        <f t="shared" si="3"/>
        <v>0</v>
      </c>
      <c r="E59" s="217">
        <f t="shared" si="3"/>
        <v>0</v>
      </c>
      <c r="F59" s="220" t="s">
        <v>905</v>
      </c>
    </row>
    <row r="60" spans="1:6" s="42" customFormat="1" ht="12.75">
      <c r="A60" s="202" t="s">
        <v>223</v>
      </c>
      <c r="B60" s="72" t="s">
        <v>142</v>
      </c>
      <c r="C60" s="186"/>
      <c r="D60" s="217">
        <f t="shared" si="3"/>
        <v>0</v>
      </c>
      <c r="E60" s="217">
        <f t="shared" si="3"/>
        <v>0</v>
      </c>
      <c r="F60" s="220" t="s">
        <v>905</v>
      </c>
    </row>
    <row r="61" spans="1:8" s="42" customFormat="1" ht="12.75">
      <c r="A61" s="202" t="s">
        <v>224</v>
      </c>
      <c r="B61" s="72" t="s">
        <v>143</v>
      </c>
      <c r="C61" s="186"/>
      <c r="D61" s="217">
        <f t="shared" si="3"/>
        <v>0</v>
      </c>
      <c r="E61" s="217">
        <f t="shared" si="3"/>
        <v>0</v>
      </c>
      <c r="F61" s="220" t="s">
        <v>905</v>
      </c>
      <c r="H61" s="42" t="s">
        <v>1073</v>
      </c>
    </row>
    <row r="62" spans="1:6" s="42" customFormat="1" ht="23.25" customHeight="1">
      <c r="A62" s="202" t="s">
        <v>225</v>
      </c>
      <c r="B62" s="72" t="s">
        <v>811</v>
      </c>
      <c r="C62" s="186"/>
      <c r="D62" s="217">
        <f t="shared" si="3"/>
        <v>0</v>
      </c>
      <c r="E62" s="217">
        <f t="shared" si="3"/>
        <v>0</v>
      </c>
      <c r="F62" s="220" t="s">
        <v>905</v>
      </c>
    </row>
    <row r="63" spans="1:6" s="42" customFormat="1" ht="75.75" customHeight="1" hidden="1">
      <c r="A63" s="202" t="s">
        <v>975</v>
      </c>
      <c r="B63" s="72" t="s">
        <v>306</v>
      </c>
      <c r="C63" s="186"/>
      <c r="D63" s="199"/>
      <c r="E63" s="198"/>
      <c r="F63" s="220" t="s">
        <v>905</v>
      </c>
    </row>
    <row r="64" spans="1:6" s="44" customFormat="1" ht="13.5" customHeight="1">
      <c r="A64" s="192" t="s">
        <v>898</v>
      </c>
      <c r="B64" s="97" t="s">
        <v>531</v>
      </c>
      <c r="C64" s="194">
        <v>7300</v>
      </c>
      <c r="D64" s="217">
        <f aca="true" t="shared" si="4" ref="D64:D72">SUM(E64:F64)</f>
        <v>212648.9</v>
      </c>
      <c r="E64" s="215">
        <f>SUM(E74+E78+E69+E70)</f>
        <v>212648.9</v>
      </c>
      <c r="F64" s="221">
        <f>SUM(F67+F71+F81)</f>
        <v>0</v>
      </c>
    </row>
    <row r="65" spans="1:6" s="44" customFormat="1" ht="27.75" customHeight="1" hidden="1">
      <c r="A65" s="192" t="s">
        <v>672</v>
      </c>
      <c r="B65" s="97" t="s">
        <v>921</v>
      </c>
      <c r="C65" s="194">
        <v>7311</v>
      </c>
      <c r="D65" s="199">
        <f t="shared" si="4"/>
        <v>0</v>
      </c>
      <c r="E65" s="193">
        <f>SUM(E66)</f>
        <v>0</v>
      </c>
      <c r="F65" s="220" t="s">
        <v>905</v>
      </c>
    </row>
    <row r="66" spans="1:6" ht="52.5" customHeight="1" hidden="1">
      <c r="A66" s="196" t="s">
        <v>226</v>
      </c>
      <c r="B66" s="197" t="s">
        <v>544</v>
      </c>
      <c r="C66" s="169"/>
      <c r="D66" s="199">
        <f t="shared" si="4"/>
        <v>0</v>
      </c>
      <c r="E66" s="198"/>
      <c r="F66" s="220" t="s">
        <v>905</v>
      </c>
    </row>
    <row r="67" spans="1:6" s="44" customFormat="1" ht="27.75" customHeight="1" hidden="1">
      <c r="A67" s="203" t="s">
        <v>673</v>
      </c>
      <c r="B67" s="97" t="s">
        <v>522</v>
      </c>
      <c r="C67" s="204">
        <v>7312</v>
      </c>
      <c r="D67" s="199">
        <f t="shared" si="4"/>
        <v>0</v>
      </c>
      <c r="E67" s="201" t="s">
        <v>905</v>
      </c>
      <c r="F67" s="222">
        <f>SUM(F68)</f>
        <v>0</v>
      </c>
    </row>
    <row r="68" spans="1:6" ht="52.5" customHeight="1" hidden="1">
      <c r="A68" s="154" t="s">
        <v>674</v>
      </c>
      <c r="B68" s="197" t="s">
        <v>545</v>
      </c>
      <c r="C68" s="169"/>
      <c r="D68" s="199">
        <f t="shared" si="4"/>
        <v>0</v>
      </c>
      <c r="E68" s="201" t="s">
        <v>905</v>
      </c>
      <c r="F68" s="222"/>
    </row>
    <row r="69" spans="1:6" s="44" customFormat="1" ht="36" hidden="1">
      <c r="A69" s="203" t="s">
        <v>227</v>
      </c>
      <c r="B69" s="97" t="s">
        <v>523</v>
      </c>
      <c r="C69" s="204">
        <v>7321</v>
      </c>
      <c r="D69" s="199">
        <f t="shared" si="4"/>
        <v>0</v>
      </c>
      <c r="E69" s="198">
        <f>SUM(E70)</f>
        <v>0</v>
      </c>
      <c r="F69" s="220" t="s">
        <v>905</v>
      </c>
    </row>
    <row r="70" spans="1:6" ht="48" hidden="1">
      <c r="A70" s="196" t="s">
        <v>228</v>
      </c>
      <c r="B70" s="197" t="s">
        <v>144</v>
      </c>
      <c r="C70" s="169"/>
      <c r="D70" s="199">
        <f t="shared" si="4"/>
        <v>0</v>
      </c>
      <c r="E70" s="199"/>
      <c r="F70" s="186" t="s">
        <v>905</v>
      </c>
    </row>
    <row r="71" spans="1:6" s="44" customFormat="1" ht="36" hidden="1">
      <c r="A71" s="203" t="s">
        <v>229</v>
      </c>
      <c r="B71" s="97" t="s">
        <v>524</v>
      </c>
      <c r="C71" s="204">
        <v>7322</v>
      </c>
      <c r="D71" s="199">
        <f t="shared" si="4"/>
        <v>0</v>
      </c>
      <c r="E71" s="195" t="s">
        <v>905</v>
      </c>
      <c r="F71" s="222">
        <f>SUM(F72)</f>
        <v>0</v>
      </c>
    </row>
    <row r="72" spans="1:6" ht="48" hidden="1">
      <c r="A72" s="196" t="s">
        <v>230</v>
      </c>
      <c r="B72" s="197" t="s">
        <v>145</v>
      </c>
      <c r="C72" s="169"/>
      <c r="D72" s="199">
        <f t="shared" si="4"/>
        <v>0</v>
      </c>
      <c r="E72" s="195" t="s">
        <v>905</v>
      </c>
      <c r="F72" s="168"/>
    </row>
    <row r="73" spans="1:6" s="44" customFormat="1" ht="26.25" customHeight="1" hidden="1">
      <c r="A73" s="192" t="s">
        <v>231</v>
      </c>
      <c r="B73" s="97" t="s">
        <v>532</v>
      </c>
      <c r="C73" s="194">
        <v>7331</v>
      </c>
      <c r="D73" s="199"/>
      <c r="E73" s="193"/>
      <c r="F73" s="220" t="s">
        <v>905</v>
      </c>
    </row>
    <row r="74" spans="1:6" ht="24">
      <c r="A74" s="196" t="s">
        <v>232</v>
      </c>
      <c r="B74" s="197" t="s">
        <v>146</v>
      </c>
      <c r="C74" s="186"/>
      <c r="D74" s="217">
        <f>SUM(E74:F74)</f>
        <v>210081.8</v>
      </c>
      <c r="E74" s="216">
        <v>210081.8</v>
      </c>
      <c r="F74" s="220" t="s">
        <v>905</v>
      </c>
    </row>
    <row r="75" spans="1:6" ht="24">
      <c r="A75" s="196" t="s">
        <v>233</v>
      </c>
      <c r="B75" s="197" t="s">
        <v>525</v>
      </c>
      <c r="C75" s="169"/>
      <c r="D75" s="199">
        <v>0</v>
      </c>
      <c r="E75" s="198">
        <v>0</v>
      </c>
      <c r="F75" s="220" t="s">
        <v>905</v>
      </c>
    </row>
    <row r="76" spans="1:6" ht="48">
      <c r="A76" s="196" t="s">
        <v>234</v>
      </c>
      <c r="B76" s="72" t="s">
        <v>147</v>
      </c>
      <c r="C76" s="186"/>
      <c r="D76" s="199">
        <f>SUM(E76:F76)</f>
        <v>0</v>
      </c>
      <c r="E76" s="217">
        <f>SUM(F76:G76)</f>
        <v>0</v>
      </c>
      <c r="F76" s="220" t="s">
        <v>905</v>
      </c>
    </row>
    <row r="77" spans="1:6" ht="12.75">
      <c r="A77" s="196" t="s">
        <v>235</v>
      </c>
      <c r="B77" s="72" t="s">
        <v>546</v>
      </c>
      <c r="C77" s="186"/>
      <c r="D77" s="199">
        <f>SUM(E77:F77)</f>
        <v>0</v>
      </c>
      <c r="E77" s="198">
        <v>0</v>
      </c>
      <c r="F77" s="220" t="s">
        <v>905</v>
      </c>
    </row>
    <row r="78" spans="1:6" ht="24">
      <c r="A78" s="196" t="s">
        <v>236</v>
      </c>
      <c r="B78" s="197" t="s">
        <v>813</v>
      </c>
      <c r="C78" s="169"/>
      <c r="D78" s="217">
        <f>SUM(E78:F78)</f>
        <v>2567.1</v>
      </c>
      <c r="E78" s="216">
        <v>2567.1</v>
      </c>
      <c r="F78" s="220" t="s">
        <v>905</v>
      </c>
    </row>
    <row r="79" spans="1:6" ht="36" customHeight="1">
      <c r="A79" s="196" t="s">
        <v>237</v>
      </c>
      <c r="B79" s="197" t="s">
        <v>1023</v>
      </c>
      <c r="C79" s="169"/>
      <c r="D79" s="199">
        <f>SUM(E79:F79)</f>
        <v>0</v>
      </c>
      <c r="E79" s="198"/>
      <c r="F79" s="220" t="s">
        <v>905</v>
      </c>
    </row>
    <row r="80" spans="1:6" ht="27" customHeight="1" hidden="1">
      <c r="A80" s="196"/>
      <c r="B80" s="72"/>
      <c r="C80" s="169"/>
      <c r="D80" s="199"/>
      <c r="E80" s="198"/>
      <c r="F80" s="220"/>
    </row>
    <row r="81" spans="1:6" s="44" customFormat="1" ht="2.25" customHeight="1" hidden="1">
      <c r="A81" s="192" t="s">
        <v>238</v>
      </c>
      <c r="B81" s="97" t="s">
        <v>533</v>
      </c>
      <c r="C81" s="194">
        <v>7332</v>
      </c>
      <c r="D81" s="199">
        <f>SUM(E81:F81)</f>
        <v>0</v>
      </c>
      <c r="E81" s="201" t="s">
        <v>905</v>
      </c>
      <c r="F81" s="222">
        <f>SUM(F82:F83)</f>
        <v>0</v>
      </c>
    </row>
    <row r="82" spans="1:6" ht="36" hidden="1">
      <c r="A82" s="196" t="s">
        <v>239</v>
      </c>
      <c r="B82" s="197" t="s">
        <v>184</v>
      </c>
      <c r="C82" s="169"/>
      <c r="D82" s="199">
        <f>SUM(E82:F82)</f>
        <v>0</v>
      </c>
      <c r="E82" s="201" t="s">
        <v>905</v>
      </c>
      <c r="F82" s="222"/>
    </row>
    <row r="83" spans="1:6" ht="42" customHeight="1" hidden="1">
      <c r="A83" s="196" t="s">
        <v>240</v>
      </c>
      <c r="B83" s="197" t="s">
        <v>1024</v>
      </c>
      <c r="C83" s="169"/>
      <c r="D83" s="199">
        <f>SUM(E83:F83)</f>
        <v>0</v>
      </c>
      <c r="E83" s="201" t="s">
        <v>905</v>
      </c>
      <c r="F83" s="222"/>
    </row>
    <row r="84" spans="1:6" ht="0.75" customHeight="1" hidden="1">
      <c r="A84" s="196"/>
      <c r="B84" s="72"/>
      <c r="C84" s="169"/>
      <c r="D84" s="199"/>
      <c r="E84" s="201"/>
      <c r="F84" s="222"/>
    </row>
    <row r="85" spans="1:6" s="44" customFormat="1" ht="13.5" customHeight="1">
      <c r="A85" s="192" t="s">
        <v>899</v>
      </c>
      <c r="B85" s="97" t="s">
        <v>538</v>
      </c>
      <c r="C85" s="194">
        <v>7400</v>
      </c>
      <c r="D85" s="217">
        <f>SUM(E85)</f>
        <v>51036.3</v>
      </c>
      <c r="E85" s="215">
        <f>SUM(E88+E90+E95+E98+E103+E105+E112)</f>
        <v>51036.3</v>
      </c>
      <c r="F85" s="180">
        <f>SUM(F112)</f>
        <v>26074.8</v>
      </c>
    </row>
    <row r="86" spans="1:6" s="44" customFormat="1" ht="12" customHeight="1">
      <c r="A86" s="192" t="s">
        <v>678</v>
      </c>
      <c r="B86" s="97" t="s">
        <v>1037</v>
      </c>
      <c r="C86" s="194">
        <v>7411</v>
      </c>
      <c r="D86" s="217">
        <f aca="true" t="shared" si="5" ref="D86:D110">SUM(E86:F86)</f>
        <v>0</v>
      </c>
      <c r="E86" s="218" t="s">
        <v>905</v>
      </c>
      <c r="F86" s="222">
        <f>SUM(F87)</f>
        <v>0</v>
      </c>
    </row>
    <row r="87" spans="1:6" ht="0.75" customHeight="1" hidden="1">
      <c r="A87" s="196" t="s">
        <v>241</v>
      </c>
      <c r="B87" s="197" t="s">
        <v>61</v>
      </c>
      <c r="C87" s="169"/>
      <c r="D87" s="217">
        <f t="shared" si="5"/>
        <v>0</v>
      </c>
      <c r="E87" s="218" t="s">
        <v>905</v>
      </c>
      <c r="F87" s="222"/>
    </row>
    <row r="88" spans="1:6" s="44" customFormat="1" ht="12.75">
      <c r="A88" s="192" t="s">
        <v>242</v>
      </c>
      <c r="B88" s="97" t="s">
        <v>1038</v>
      </c>
      <c r="C88" s="194">
        <v>7412</v>
      </c>
      <c r="D88" s="217">
        <f t="shared" si="5"/>
        <v>0</v>
      </c>
      <c r="E88" s="215">
        <f>SUM(E89)</f>
        <v>0</v>
      </c>
      <c r="F88" s="220" t="s">
        <v>905</v>
      </c>
    </row>
    <row r="89" spans="1:6" ht="36">
      <c r="A89" s="196" t="s">
        <v>243</v>
      </c>
      <c r="B89" s="197" t="s">
        <v>730</v>
      </c>
      <c r="C89" s="169"/>
      <c r="D89" s="217">
        <f t="shared" si="5"/>
        <v>0</v>
      </c>
      <c r="E89" s="217">
        <f>SUM(F89:G89)</f>
        <v>0</v>
      </c>
      <c r="F89" s="220" t="s">
        <v>905</v>
      </c>
    </row>
    <row r="90" spans="1:6" s="44" customFormat="1" ht="14.25" customHeight="1">
      <c r="A90" s="192" t="s">
        <v>244</v>
      </c>
      <c r="B90" s="97" t="s">
        <v>1039</v>
      </c>
      <c r="C90" s="194">
        <v>7415</v>
      </c>
      <c r="D90" s="217">
        <f t="shared" si="5"/>
        <v>7250.3</v>
      </c>
      <c r="E90" s="215">
        <f>SUM(E91:E94)</f>
        <v>7250.3</v>
      </c>
      <c r="F90" s="220" t="s">
        <v>905</v>
      </c>
    </row>
    <row r="91" spans="1:6" ht="27" customHeight="1">
      <c r="A91" s="196" t="s">
        <v>245</v>
      </c>
      <c r="B91" s="197" t="s">
        <v>547</v>
      </c>
      <c r="C91" s="169"/>
      <c r="D91" s="217">
        <f t="shared" si="5"/>
        <v>7250.3</v>
      </c>
      <c r="E91" s="216">
        <v>7250.3</v>
      </c>
      <c r="F91" s="220" t="s">
        <v>905</v>
      </c>
    </row>
    <row r="92" spans="1:6" ht="36">
      <c r="A92" s="196" t="s">
        <v>246</v>
      </c>
      <c r="B92" s="197" t="s">
        <v>548</v>
      </c>
      <c r="C92" s="169"/>
      <c r="D92" s="217">
        <f t="shared" si="5"/>
        <v>0</v>
      </c>
      <c r="E92" s="216">
        <v>0</v>
      </c>
      <c r="F92" s="220" t="s">
        <v>905</v>
      </c>
    </row>
    <row r="93" spans="1:6" ht="48">
      <c r="A93" s="196" t="s">
        <v>247</v>
      </c>
      <c r="B93" s="197" t="s">
        <v>193</v>
      </c>
      <c r="C93" s="169"/>
      <c r="D93" s="217">
        <f t="shared" si="5"/>
        <v>0</v>
      </c>
      <c r="E93" s="217">
        <f>SUM(F93:G93)</f>
        <v>0</v>
      </c>
      <c r="F93" s="220" t="s">
        <v>905</v>
      </c>
    </row>
    <row r="94" spans="1:6" ht="12.75">
      <c r="A94" s="154" t="s">
        <v>63</v>
      </c>
      <c r="B94" s="197" t="s">
        <v>194</v>
      </c>
      <c r="C94" s="169"/>
      <c r="D94" s="217">
        <f t="shared" si="5"/>
        <v>0</v>
      </c>
      <c r="E94" s="216">
        <v>0</v>
      </c>
      <c r="F94" s="220" t="s">
        <v>905</v>
      </c>
    </row>
    <row r="95" spans="1:6" s="44" customFormat="1" ht="38.25" customHeight="1">
      <c r="A95" s="192" t="s">
        <v>64</v>
      </c>
      <c r="B95" s="97" t="s">
        <v>539</v>
      </c>
      <c r="C95" s="194">
        <v>7421</v>
      </c>
      <c r="D95" s="217">
        <f t="shared" si="5"/>
        <v>0</v>
      </c>
      <c r="E95" s="215">
        <f>SUM(E96:E97)</f>
        <v>0</v>
      </c>
      <c r="F95" s="220" t="s">
        <v>905</v>
      </c>
    </row>
    <row r="96" spans="1:6" ht="76.5" customHeight="1" hidden="1">
      <c r="A96" s="196" t="s">
        <v>65</v>
      </c>
      <c r="B96" s="197" t="s">
        <v>190</v>
      </c>
      <c r="C96" s="169"/>
      <c r="D96" s="217">
        <f t="shared" si="5"/>
        <v>0</v>
      </c>
      <c r="E96" s="216"/>
      <c r="F96" s="220" t="s">
        <v>905</v>
      </c>
    </row>
    <row r="97" spans="1:6" s="44" customFormat="1" ht="52.5" customHeight="1" hidden="1">
      <c r="A97" s="196" t="s">
        <v>814</v>
      </c>
      <c r="B97" s="197" t="s">
        <v>549</v>
      </c>
      <c r="C97" s="186"/>
      <c r="D97" s="217">
        <f t="shared" si="5"/>
        <v>0</v>
      </c>
      <c r="E97" s="216"/>
      <c r="F97" s="220" t="s">
        <v>905</v>
      </c>
    </row>
    <row r="98" spans="1:6" s="44" customFormat="1" ht="25.5" customHeight="1">
      <c r="A98" s="192" t="s">
        <v>248</v>
      </c>
      <c r="B98" s="97" t="s">
        <v>540</v>
      </c>
      <c r="C98" s="194">
        <v>7422</v>
      </c>
      <c r="D98" s="217">
        <f t="shared" si="5"/>
        <v>42016</v>
      </c>
      <c r="E98" s="215">
        <f>SUM(E99:E101)</f>
        <v>42016</v>
      </c>
      <c r="F98" s="220" t="s">
        <v>905</v>
      </c>
    </row>
    <row r="99" spans="1:6" s="44" customFormat="1" ht="18.75" customHeight="1">
      <c r="A99" s="196" t="s">
        <v>249</v>
      </c>
      <c r="B99" s="197" t="s">
        <v>195</v>
      </c>
      <c r="C99" s="205"/>
      <c r="D99" s="217">
        <f t="shared" si="5"/>
        <v>19566</v>
      </c>
      <c r="E99" s="216">
        <v>19566</v>
      </c>
      <c r="F99" s="220" t="s">
        <v>905</v>
      </c>
    </row>
    <row r="100" spans="1:6" s="44" customFormat="1" ht="18.75" customHeight="1">
      <c r="A100" s="196" t="s">
        <v>1042</v>
      </c>
      <c r="B100" s="197" t="s">
        <v>1041</v>
      </c>
      <c r="C100" s="205"/>
      <c r="D100" s="217">
        <f>SUM(E100:F100)</f>
        <v>19450</v>
      </c>
      <c r="E100" s="216">
        <v>19450</v>
      </c>
      <c r="F100" s="220"/>
    </row>
    <row r="101" spans="1:6" ht="36.75" customHeight="1">
      <c r="A101" s="196" t="s">
        <v>250</v>
      </c>
      <c r="B101" s="197" t="s">
        <v>196</v>
      </c>
      <c r="C101" s="186"/>
      <c r="D101" s="217">
        <f>SUM(E101:F101)</f>
        <v>3000</v>
      </c>
      <c r="E101" s="216">
        <v>3000</v>
      </c>
      <c r="F101" s="220" t="s">
        <v>905</v>
      </c>
    </row>
    <row r="102" spans="1:6" ht="17.25" customHeight="1" hidden="1">
      <c r="A102" s="196"/>
      <c r="B102" s="197"/>
      <c r="C102" s="186"/>
      <c r="D102" s="217"/>
      <c r="E102" s="215"/>
      <c r="F102" s="220"/>
    </row>
    <row r="103" spans="1:6" s="44" customFormat="1" ht="15" customHeight="1">
      <c r="A103" s="192" t="s">
        <v>251</v>
      </c>
      <c r="B103" s="97" t="s">
        <v>541</v>
      </c>
      <c r="C103" s="194">
        <v>7431</v>
      </c>
      <c r="D103" s="217">
        <f t="shared" si="5"/>
        <v>200</v>
      </c>
      <c r="E103" s="215">
        <f>SUM(E104:E105)</f>
        <v>200</v>
      </c>
      <c r="F103" s="220" t="s">
        <v>905</v>
      </c>
    </row>
    <row r="104" spans="1:6" ht="46.5" customHeight="1">
      <c r="A104" s="196" t="s">
        <v>252</v>
      </c>
      <c r="B104" s="197" t="s">
        <v>918</v>
      </c>
      <c r="C104" s="169"/>
      <c r="D104" s="217">
        <f t="shared" si="5"/>
        <v>200</v>
      </c>
      <c r="E104" s="216">
        <v>200</v>
      </c>
      <c r="F104" s="220" t="s">
        <v>905</v>
      </c>
    </row>
    <row r="105" spans="1:6" s="44" customFormat="1" ht="48" hidden="1">
      <c r="A105" s="196" t="s">
        <v>253</v>
      </c>
      <c r="B105" s="197" t="s">
        <v>815</v>
      </c>
      <c r="C105" s="169"/>
      <c r="D105" s="217">
        <f t="shared" si="5"/>
        <v>0</v>
      </c>
      <c r="E105" s="216">
        <f>SUM(E106:E107)</f>
        <v>0</v>
      </c>
      <c r="F105" s="220" t="s">
        <v>905</v>
      </c>
    </row>
    <row r="106" spans="1:6" s="44" customFormat="1" ht="14.25" customHeight="1">
      <c r="A106" s="192" t="s">
        <v>254</v>
      </c>
      <c r="B106" s="97" t="s">
        <v>327</v>
      </c>
      <c r="C106" s="194">
        <v>7441</v>
      </c>
      <c r="D106" s="217">
        <f t="shared" si="5"/>
        <v>0</v>
      </c>
      <c r="E106" s="217">
        <f>SUM(F106:G106)</f>
        <v>0</v>
      </c>
      <c r="F106" s="220" t="s">
        <v>905</v>
      </c>
    </row>
    <row r="107" spans="1:6" s="44" customFormat="1" ht="70.5" customHeight="1" hidden="1">
      <c r="A107" s="154" t="s">
        <v>255</v>
      </c>
      <c r="B107" s="197" t="s">
        <v>812</v>
      </c>
      <c r="C107" s="169"/>
      <c r="D107" s="217">
        <f t="shared" si="5"/>
        <v>0</v>
      </c>
      <c r="E107" s="216"/>
      <c r="F107" s="220" t="s">
        <v>905</v>
      </c>
    </row>
    <row r="108" spans="1:6" s="44" customFormat="1" ht="74.25" customHeight="1" hidden="1">
      <c r="A108" s="154" t="s">
        <v>922</v>
      </c>
      <c r="B108" s="197" t="s">
        <v>191</v>
      </c>
      <c r="C108" s="169"/>
      <c r="D108" s="217">
        <f t="shared" si="5"/>
        <v>0</v>
      </c>
      <c r="E108" s="218" t="s">
        <v>905</v>
      </c>
      <c r="F108" s="220" t="s">
        <v>905</v>
      </c>
    </row>
    <row r="109" spans="1:6" s="44" customFormat="1" ht="26.25" customHeight="1">
      <c r="A109" s="192" t="s">
        <v>256</v>
      </c>
      <c r="B109" s="97" t="s">
        <v>542</v>
      </c>
      <c r="C109" s="194">
        <v>7442</v>
      </c>
      <c r="D109" s="217">
        <f t="shared" si="5"/>
        <v>0</v>
      </c>
      <c r="E109" s="172" t="s">
        <v>905</v>
      </c>
      <c r="F109" s="222">
        <f>SUM(F110:F111)</f>
        <v>0</v>
      </c>
    </row>
    <row r="110" spans="1:6" ht="89.25" customHeight="1" hidden="1">
      <c r="A110" s="196" t="s">
        <v>257</v>
      </c>
      <c r="B110" s="197" t="s">
        <v>192</v>
      </c>
      <c r="C110" s="169"/>
      <c r="D110" s="217">
        <f t="shared" si="5"/>
        <v>0</v>
      </c>
      <c r="E110" s="172" t="s">
        <v>905</v>
      </c>
      <c r="F110" s="222"/>
    </row>
    <row r="111" spans="1:6" s="44" customFormat="1" ht="84" hidden="1">
      <c r="A111" s="196" t="s">
        <v>258</v>
      </c>
      <c r="B111" s="197" t="s">
        <v>1025</v>
      </c>
      <c r="C111" s="169"/>
      <c r="D111" s="217">
        <f>SUM(E111)</f>
        <v>0</v>
      </c>
      <c r="E111" s="219">
        <f>SUM(E114)</f>
        <v>0</v>
      </c>
      <c r="F111" s="222"/>
    </row>
    <row r="112" spans="1:6" s="44" customFormat="1" ht="13.5" customHeight="1">
      <c r="A112" s="196" t="s">
        <v>816</v>
      </c>
      <c r="B112" s="97" t="s">
        <v>543</v>
      </c>
      <c r="C112" s="194">
        <v>7451</v>
      </c>
      <c r="D112" s="217">
        <f>SUM(E112)</f>
        <v>1570</v>
      </c>
      <c r="E112" s="219">
        <f>SUM(E115)</f>
        <v>1570</v>
      </c>
      <c r="F112" s="180">
        <f>SUM(F113:F126)</f>
        <v>26074.8</v>
      </c>
    </row>
    <row r="113" spans="1:6" ht="24">
      <c r="A113" s="196" t="s">
        <v>817</v>
      </c>
      <c r="B113" s="197" t="s">
        <v>197</v>
      </c>
      <c r="C113" s="169"/>
      <c r="D113" s="217">
        <f>SUM(E113:F113)</f>
        <v>0</v>
      </c>
      <c r="E113" s="172" t="s">
        <v>905</v>
      </c>
      <c r="F113" s="180"/>
    </row>
    <row r="114" spans="1:6" ht="27.75" customHeight="1">
      <c r="A114" s="196" t="s">
        <v>818</v>
      </c>
      <c r="B114" s="197" t="s">
        <v>198</v>
      </c>
      <c r="C114" s="169"/>
      <c r="D114" s="217">
        <f>SUM(E114:F114)</f>
        <v>26074.8</v>
      </c>
      <c r="E114" s="172" t="s">
        <v>905</v>
      </c>
      <c r="F114" s="215">
        <v>26074.8</v>
      </c>
    </row>
    <row r="115" spans="1:6" ht="40.5" customHeight="1">
      <c r="A115" s="196" t="s">
        <v>819</v>
      </c>
      <c r="B115" s="197" t="s">
        <v>62</v>
      </c>
      <c r="C115" s="169"/>
      <c r="D115" s="217">
        <f>SUM(E115:F115)</f>
        <v>1570</v>
      </c>
      <c r="E115" s="216">
        <v>1570</v>
      </c>
      <c r="F115" s="278">
        <f>SUM(G115:H115)</f>
        <v>0</v>
      </c>
    </row>
    <row r="116" spans="1:6" ht="12.75" customHeight="1">
      <c r="A116" s="206"/>
      <c r="B116" s="207"/>
      <c r="C116" s="208"/>
      <c r="D116" s="209"/>
      <c r="E116" s="209"/>
      <c r="F116" s="209"/>
    </row>
    <row r="117" spans="1:6" ht="12.75" customHeight="1">
      <c r="A117" s="206"/>
      <c r="B117" s="298" t="s">
        <v>406</v>
      </c>
      <c r="C117" s="298"/>
      <c r="D117" s="298"/>
      <c r="E117" s="298"/>
      <c r="F117" s="209"/>
    </row>
    <row r="118" spans="1:6" ht="15.75" customHeight="1">
      <c r="A118" s="299" t="s">
        <v>407</v>
      </c>
      <c r="B118" s="300"/>
      <c r="C118" s="300"/>
      <c r="D118" s="300"/>
      <c r="E118" s="300"/>
      <c r="F118" s="300"/>
    </row>
    <row r="119" spans="1:6" ht="25.5" customHeight="1">
      <c r="A119" s="299" t="s">
        <v>1036</v>
      </c>
      <c r="B119" s="300"/>
      <c r="C119" s="300"/>
      <c r="D119" s="300"/>
      <c r="E119" s="300"/>
      <c r="F119" s="300"/>
    </row>
    <row r="120" spans="1:6" ht="44.25" customHeight="1">
      <c r="A120" s="294" t="s">
        <v>400</v>
      </c>
      <c r="B120" s="296" t="s">
        <v>408</v>
      </c>
      <c r="C120" s="169" t="s">
        <v>401</v>
      </c>
      <c r="D120" s="169" t="s">
        <v>402</v>
      </c>
      <c r="E120" s="169" t="s">
        <v>403</v>
      </c>
      <c r="F120" s="209"/>
    </row>
    <row r="121" spans="1:6" ht="13.5" customHeight="1">
      <c r="A121" s="295"/>
      <c r="B121" s="297"/>
      <c r="C121" s="169">
        <v>1</v>
      </c>
      <c r="D121" s="210">
        <v>2</v>
      </c>
      <c r="E121" s="210">
        <v>3</v>
      </c>
      <c r="F121" s="209"/>
    </row>
    <row r="122" spans="1:6" ht="36.75" customHeight="1">
      <c r="A122" s="154" t="s">
        <v>409</v>
      </c>
      <c r="B122" s="197" t="s">
        <v>410</v>
      </c>
      <c r="C122" s="211">
        <v>0</v>
      </c>
      <c r="D122" s="211">
        <v>0</v>
      </c>
      <c r="E122" s="211">
        <v>0</v>
      </c>
      <c r="F122" s="209"/>
    </row>
    <row r="123" spans="1:6" ht="31.5" customHeight="1">
      <c r="A123" s="154" t="s">
        <v>411</v>
      </c>
      <c r="B123" s="197" t="s">
        <v>404</v>
      </c>
      <c r="C123" s="211">
        <v>0</v>
      </c>
      <c r="D123" s="211">
        <v>0</v>
      </c>
      <c r="E123" s="211">
        <v>0</v>
      </c>
      <c r="F123" s="209"/>
    </row>
    <row r="124" spans="1:6" ht="15.75" customHeight="1">
      <c r="A124" s="154" t="s">
        <v>412</v>
      </c>
      <c r="B124" s="197" t="s">
        <v>135</v>
      </c>
      <c r="C124" s="211">
        <v>0</v>
      </c>
      <c r="D124" s="211">
        <v>0</v>
      </c>
      <c r="E124" s="211">
        <v>0</v>
      </c>
      <c r="F124" s="209"/>
    </row>
    <row r="125" spans="1:6" ht="18" customHeight="1">
      <c r="A125" s="154" t="s">
        <v>413</v>
      </c>
      <c r="B125" s="197" t="s">
        <v>405</v>
      </c>
      <c r="C125" s="211">
        <v>0</v>
      </c>
      <c r="D125" s="212">
        <v>0</v>
      </c>
      <c r="E125" s="168" t="s">
        <v>905</v>
      </c>
      <c r="F125" s="209"/>
    </row>
    <row r="126" spans="1:6" ht="17.25" customHeight="1">
      <c r="A126" s="154" t="s">
        <v>414</v>
      </c>
      <c r="B126" s="197" t="s">
        <v>415</v>
      </c>
      <c r="C126" s="211">
        <v>0</v>
      </c>
      <c r="D126" s="212">
        <v>0</v>
      </c>
      <c r="E126" s="168" t="s">
        <v>905</v>
      </c>
      <c r="F126" s="209"/>
    </row>
    <row r="127" spans="3:6" ht="13.5" customHeight="1">
      <c r="C127" s="43"/>
      <c r="D127" s="43"/>
      <c r="E127" s="43"/>
      <c r="F127" s="43"/>
    </row>
    <row r="128" spans="3:6" ht="12.75">
      <c r="C128" s="43"/>
      <c r="D128" s="43"/>
      <c r="E128" s="43"/>
      <c r="F128" s="43"/>
    </row>
    <row r="129" spans="3:6" ht="12.75">
      <c r="C129" s="43"/>
      <c r="D129" s="43"/>
      <c r="E129" s="43"/>
      <c r="F129" s="43"/>
    </row>
    <row r="130" spans="3:6" ht="12.75">
      <c r="C130" s="43"/>
      <c r="D130" s="43"/>
      <c r="E130" s="43"/>
      <c r="F130" s="43"/>
    </row>
    <row r="131" spans="3:6" ht="12.75">
      <c r="C131" s="43"/>
      <c r="D131" s="43"/>
      <c r="E131" s="43"/>
      <c r="F131" s="43"/>
    </row>
    <row r="132" spans="3:6" ht="12.75">
      <c r="C132" s="43"/>
      <c r="D132" s="43"/>
      <c r="E132" s="43"/>
      <c r="F132" s="43"/>
    </row>
    <row r="133" spans="3:6" ht="12.75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ht="12.75"/>
    <row r="203" ht="12.75"/>
  </sheetData>
  <sheetProtection/>
  <mergeCells count="11">
    <mergeCell ref="A1:F1"/>
    <mergeCell ref="A2:F2"/>
    <mergeCell ref="D5:D6"/>
    <mergeCell ref="B5:B6"/>
    <mergeCell ref="A120:A121"/>
    <mergeCell ref="B120:B121"/>
    <mergeCell ref="B117:E117"/>
    <mergeCell ref="A118:F118"/>
    <mergeCell ref="A119:F119"/>
    <mergeCell ref="C5:C6"/>
    <mergeCell ref="A5:A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Footer>&amp;RԲյուջե 2019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3"/>
  <sheetViews>
    <sheetView showGridLines="0" zoomScale="120" zoomScaleNormal="120" zoomScalePageLayoutView="0" workbookViewId="0" topLeftCell="A1">
      <selection activeCell="H8" sqref="H8:I8"/>
    </sheetView>
  </sheetViews>
  <sheetFormatPr defaultColWidth="9.140625" defaultRowHeight="12.75"/>
  <cols>
    <col min="1" max="1" width="5.140625" style="137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9" ht="15">
      <c r="A1" s="307" t="s">
        <v>907</v>
      </c>
      <c r="B1" s="307"/>
      <c r="C1" s="307"/>
      <c r="D1" s="307"/>
      <c r="E1" s="307"/>
      <c r="F1" s="307"/>
      <c r="G1" s="307"/>
      <c r="H1" s="307"/>
      <c r="I1" s="307"/>
    </row>
    <row r="2" spans="1:9" ht="31.5" customHeight="1">
      <c r="A2" s="308" t="s">
        <v>640</v>
      </c>
      <c r="B2" s="308"/>
      <c r="C2" s="308"/>
      <c r="D2" s="308"/>
      <c r="E2" s="308"/>
      <c r="F2" s="308"/>
      <c r="G2" s="308"/>
      <c r="H2" s="308"/>
      <c r="I2" s="308"/>
    </row>
    <row r="3" spans="1:7" ht="15">
      <c r="A3" s="144" t="s">
        <v>639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09" t="s">
        <v>641</v>
      </c>
      <c r="I4" s="309"/>
    </row>
    <row r="5" spans="1:9" s="14" customFormat="1" ht="15">
      <c r="A5" s="310" t="s">
        <v>637</v>
      </c>
      <c r="B5" s="315" t="s">
        <v>313</v>
      </c>
      <c r="C5" s="304" t="s">
        <v>902</v>
      </c>
      <c r="D5" s="304" t="s">
        <v>903</v>
      </c>
      <c r="E5" s="311" t="s">
        <v>638</v>
      </c>
      <c r="F5" s="312" t="s">
        <v>901</v>
      </c>
      <c r="G5" s="313" t="s">
        <v>642</v>
      </c>
      <c r="H5" s="306" t="s">
        <v>776</v>
      </c>
      <c r="I5" s="306"/>
    </row>
    <row r="6" spans="1:9" s="15" customFormat="1" ht="24">
      <c r="A6" s="310"/>
      <c r="B6" s="305"/>
      <c r="C6" s="305"/>
      <c r="D6" s="305"/>
      <c r="E6" s="311"/>
      <c r="F6" s="312"/>
      <c r="G6" s="314"/>
      <c r="H6" s="51" t="s">
        <v>892</v>
      </c>
      <c r="I6" s="51" t="s">
        <v>893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904</v>
      </c>
      <c r="C8" s="55" t="s">
        <v>905</v>
      </c>
      <c r="D8" s="56" t="s">
        <v>905</v>
      </c>
      <c r="E8" s="145" t="s">
        <v>316</v>
      </c>
      <c r="F8" s="50"/>
      <c r="G8" s="170">
        <f>SUM(G9,G34,G52,G66,G112,G126,G139,G161,G184,G207,G228)</f>
        <v>342359.19999999995</v>
      </c>
      <c r="H8" s="170">
        <f>SUM(H9,H34,H54,H66,H112,H126,H139,H161,H184,H207,H231)</f>
        <v>304659.2</v>
      </c>
      <c r="I8" s="170">
        <f>SUM(I9,I34,,I66,I112,I126,I139,I161,I184,I207,I228)</f>
        <v>63774.8</v>
      </c>
    </row>
    <row r="9" spans="1:9" s="38" customFormat="1" ht="24.75" customHeight="1">
      <c r="A9" s="138">
        <v>2100</v>
      </c>
      <c r="B9" s="52" t="s">
        <v>687</v>
      </c>
      <c r="C9" s="52" t="s">
        <v>621</v>
      </c>
      <c r="D9" s="52" t="s">
        <v>621</v>
      </c>
      <c r="E9" s="146" t="s">
        <v>155</v>
      </c>
      <c r="F9" s="57" t="s">
        <v>913</v>
      </c>
      <c r="G9" s="170">
        <f aca="true" t="shared" si="0" ref="G9:G53">SUM(H9:I9)</f>
        <v>90365</v>
      </c>
      <c r="H9" s="170">
        <f>SUM(H10+H20+H25)</f>
        <v>83365</v>
      </c>
      <c r="I9" s="170">
        <f>SUM(I10)</f>
        <v>7000</v>
      </c>
    </row>
    <row r="10" spans="1:9" s="16" customFormat="1" ht="48.75" customHeight="1">
      <c r="A10" s="138">
        <v>2110</v>
      </c>
      <c r="B10" s="52" t="s">
        <v>687</v>
      </c>
      <c r="C10" s="52" t="s">
        <v>622</v>
      </c>
      <c r="D10" s="52" t="s">
        <v>621</v>
      </c>
      <c r="E10" s="60" t="s">
        <v>343</v>
      </c>
      <c r="F10" s="61" t="s">
        <v>914</v>
      </c>
      <c r="G10" s="170">
        <f t="shared" si="0"/>
        <v>85215</v>
      </c>
      <c r="H10" s="170">
        <f>SUM(H11:H13)</f>
        <v>78215</v>
      </c>
      <c r="I10" s="170">
        <f>SUM(I11:I13)</f>
        <v>7000</v>
      </c>
    </row>
    <row r="11" spans="1:9" ht="24.75" customHeight="1">
      <c r="A11" s="138">
        <v>2111</v>
      </c>
      <c r="B11" s="139" t="s">
        <v>687</v>
      </c>
      <c r="C11" s="139" t="s">
        <v>622</v>
      </c>
      <c r="D11" s="139" t="s">
        <v>622</v>
      </c>
      <c r="E11" s="59" t="s">
        <v>314</v>
      </c>
      <c r="F11" s="62" t="s">
        <v>915</v>
      </c>
      <c r="G11" s="170">
        <f t="shared" si="0"/>
        <v>85215</v>
      </c>
      <c r="H11" s="170">
        <v>78215</v>
      </c>
      <c r="I11" s="170">
        <v>7000</v>
      </c>
    </row>
    <row r="12" spans="1:9" ht="25.5" customHeight="1" hidden="1">
      <c r="A12" s="138">
        <v>2112</v>
      </c>
      <c r="B12" s="139" t="s">
        <v>687</v>
      </c>
      <c r="C12" s="139" t="s">
        <v>622</v>
      </c>
      <c r="D12" s="139" t="s">
        <v>623</v>
      </c>
      <c r="E12" s="59" t="s">
        <v>916</v>
      </c>
      <c r="F12" s="62" t="s">
        <v>917</v>
      </c>
      <c r="G12" s="170">
        <f t="shared" si="0"/>
        <v>0</v>
      </c>
      <c r="H12" s="170"/>
      <c r="I12" s="170"/>
    </row>
    <row r="13" spans="1:9" ht="13.5" customHeight="1" hidden="1">
      <c r="A13" s="138">
        <v>2113</v>
      </c>
      <c r="B13" s="139" t="s">
        <v>687</v>
      </c>
      <c r="C13" s="139" t="s">
        <v>622</v>
      </c>
      <c r="D13" s="139" t="s">
        <v>474</v>
      </c>
      <c r="E13" s="59" t="s">
        <v>919</v>
      </c>
      <c r="F13" s="62" t="s">
        <v>920</v>
      </c>
      <c r="G13" s="170">
        <f t="shared" si="0"/>
        <v>0</v>
      </c>
      <c r="H13" s="170"/>
      <c r="I13" s="170"/>
    </row>
    <row r="14" spans="1:9" ht="15" customHeight="1" hidden="1">
      <c r="A14" s="138">
        <v>2120</v>
      </c>
      <c r="B14" s="52" t="s">
        <v>687</v>
      </c>
      <c r="C14" s="52" t="s">
        <v>623</v>
      </c>
      <c r="D14" s="52" t="s">
        <v>621</v>
      </c>
      <c r="E14" s="60" t="s">
        <v>344</v>
      </c>
      <c r="F14" s="63" t="s">
        <v>923</v>
      </c>
      <c r="G14" s="170">
        <f t="shared" si="0"/>
        <v>0</v>
      </c>
      <c r="H14" s="170">
        <f>SUM(H15:H16)</f>
        <v>0</v>
      </c>
      <c r="I14" s="170">
        <f>SUM(I15:I16)</f>
        <v>0</v>
      </c>
    </row>
    <row r="15" spans="1:9" ht="17.25" customHeight="1" hidden="1">
      <c r="A15" s="138">
        <v>2121</v>
      </c>
      <c r="B15" s="139" t="s">
        <v>687</v>
      </c>
      <c r="C15" s="139" t="s">
        <v>623</v>
      </c>
      <c r="D15" s="139" t="s">
        <v>622</v>
      </c>
      <c r="E15" s="64" t="s">
        <v>315</v>
      </c>
      <c r="F15" s="62" t="s">
        <v>924</v>
      </c>
      <c r="G15" s="170">
        <f t="shared" si="0"/>
        <v>0</v>
      </c>
      <c r="H15" s="170"/>
      <c r="I15" s="170"/>
    </row>
    <row r="16" spans="1:9" ht="25.5" customHeight="1" hidden="1">
      <c r="A16" s="138">
        <v>2122</v>
      </c>
      <c r="B16" s="139" t="s">
        <v>687</v>
      </c>
      <c r="C16" s="139" t="s">
        <v>623</v>
      </c>
      <c r="D16" s="139" t="s">
        <v>623</v>
      </c>
      <c r="E16" s="59" t="s">
        <v>925</v>
      </c>
      <c r="F16" s="62" t="s">
        <v>926</v>
      </c>
      <c r="G16" s="170">
        <f t="shared" si="0"/>
        <v>0</v>
      </c>
      <c r="H16" s="170"/>
      <c r="I16" s="170"/>
    </row>
    <row r="17" spans="1:9" ht="16.5" customHeight="1" hidden="1">
      <c r="A17" s="138">
        <v>2130</v>
      </c>
      <c r="B17" s="52" t="s">
        <v>687</v>
      </c>
      <c r="C17" s="52" t="s">
        <v>474</v>
      </c>
      <c r="D17" s="52" t="s">
        <v>621</v>
      </c>
      <c r="E17" s="60" t="s">
        <v>345</v>
      </c>
      <c r="F17" s="65" t="s">
        <v>927</v>
      </c>
      <c r="G17" s="170">
        <f t="shared" si="0"/>
        <v>0</v>
      </c>
      <c r="H17" s="170">
        <v>0</v>
      </c>
      <c r="I17" s="170">
        <f>SUM(I18:I20)</f>
        <v>0</v>
      </c>
    </row>
    <row r="18" spans="1:9" ht="25.5" customHeight="1" hidden="1">
      <c r="A18" s="138">
        <v>2131</v>
      </c>
      <c r="B18" s="139" t="s">
        <v>687</v>
      </c>
      <c r="C18" s="139" t="s">
        <v>474</v>
      </c>
      <c r="D18" s="139" t="s">
        <v>622</v>
      </c>
      <c r="E18" s="59" t="s">
        <v>928</v>
      </c>
      <c r="F18" s="62" t="s">
        <v>929</v>
      </c>
      <c r="G18" s="170">
        <f t="shared" si="0"/>
        <v>0</v>
      </c>
      <c r="H18" s="170"/>
      <c r="I18" s="170"/>
    </row>
    <row r="19" spans="1:9" ht="25.5" customHeight="1" hidden="1">
      <c r="A19" s="138">
        <v>2132</v>
      </c>
      <c r="B19" s="139" t="s">
        <v>687</v>
      </c>
      <c r="C19" s="139">
        <v>3</v>
      </c>
      <c r="D19" s="139">
        <v>2</v>
      </c>
      <c r="E19" s="59" t="s">
        <v>930</v>
      </c>
      <c r="F19" s="62" t="s">
        <v>931</v>
      </c>
      <c r="G19" s="170">
        <f t="shared" si="0"/>
        <v>0</v>
      </c>
      <c r="H19" s="170"/>
      <c r="I19" s="170"/>
    </row>
    <row r="20" spans="1:9" ht="12" customHeight="1">
      <c r="A20" s="138">
        <v>2133</v>
      </c>
      <c r="B20" s="139" t="s">
        <v>687</v>
      </c>
      <c r="C20" s="139">
        <v>3</v>
      </c>
      <c r="D20" s="139">
        <v>3</v>
      </c>
      <c r="E20" s="59" t="s">
        <v>932</v>
      </c>
      <c r="F20" s="62" t="s">
        <v>933</v>
      </c>
      <c r="G20" s="170">
        <f t="shared" si="0"/>
        <v>1250</v>
      </c>
      <c r="H20" s="170">
        <v>1250</v>
      </c>
      <c r="I20" s="170">
        <f>SUM(I21)</f>
        <v>0</v>
      </c>
    </row>
    <row r="21" spans="1:9" ht="28.5" hidden="1">
      <c r="A21" s="138">
        <v>2140</v>
      </c>
      <c r="B21" s="52" t="s">
        <v>687</v>
      </c>
      <c r="C21" s="52">
        <v>4</v>
      </c>
      <c r="D21" s="52">
        <v>0</v>
      </c>
      <c r="E21" s="60" t="s">
        <v>346</v>
      </c>
      <c r="F21" s="61" t="s">
        <v>934</v>
      </c>
      <c r="G21" s="170">
        <f t="shared" si="0"/>
        <v>0</v>
      </c>
      <c r="H21" s="170">
        <f>SUM(H22)</f>
        <v>0</v>
      </c>
      <c r="I21" s="170">
        <f>SUM(I22)</f>
        <v>0</v>
      </c>
    </row>
    <row r="22" spans="1:9" ht="15" customHeight="1" hidden="1">
      <c r="A22" s="138">
        <v>2141</v>
      </c>
      <c r="B22" s="139" t="s">
        <v>687</v>
      </c>
      <c r="C22" s="139">
        <v>4</v>
      </c>
      <c r="D22" s="139">
        <v>1</v>
      </c>
      <c r="E22" s="59" t="s">
        <v>935</v>
      </c>
      <c r="F22" s="66" t="s">
        <v>936</v>
      </c>
      <c r="G22" s="170">
        <f t="shared" si="0"/>
        <v>0</v>
      </c>
      <c r="H22" s="170"/>
      <c r="I22" s="170"/>
    </row>
    <row r="23" spans="1:9" ht="36" customHeight="1" hidden="1">
      <c r="A23" s="138">
        <v>2150</v>
      </c>
      <c r="B23" s="52" t="s">
        <v>687</v>
      </c>
      <c r="C23" s="52">
        <v>5</v>
      </c>
      <c r="D23" s="52">
        <v>0</v>
      </c>
      <c r="E23" s="60" t="s">
        <v>347</v>
      </c>
      <c r="F23" s="61" t="s">
        <v>937</v>
      </c>
      <c r="G23" s="170">
        <f t="shared" si="0"/>
        <v>0</v>
      </c>
      <c r="H23" s="170">
        <f>SUM(H24)</f>
        <v>0</v>
      </c>
      <c r="I23" s="170">
        <f>SUM(I24)</f>
        <v>0</v>
      </c>
    </row>
    <row r="24" spans="1:9" ht="24.75" customHeight="1" hidden="1">
      <c r="A24" s="138">
        <v>2151</v>
      </c>
      <c r="B24" s="139" t="s">
        <v>687</v>
      </c>
      <c r="C24" s="139">
        <v>5</v>
      </c>
      <c r="D24" s="139">
        <v>1</v>
      </c>
      <c r="E24" s="59" t="s">
        <v>938</v>
      </c>
      <c r="F24" s="66" t="s">
        <v>939</v>
      </c>
      <c r="G24" s="170">
        <f t="shared" si="0"/>
        <v>0</v>
      </c>
      <c r="H24" s="170"/>
      <c r="I24" s="170">
        <v>0</v>
      </c>
    </row>
    <row r="25" spans="1:9" ht="34.5" customHeight="1">
      <c r="A25" s="138">
        <v>2160</v>
      </c>
      <c r="B25" s="52" t="s">
        <v>687</v>
      </c>
      <c r="C25" s="52">
        <v>6</v>
      </c>
      <c r="D25" s="52">
        <v>0</v>
      </c>
      <c r="E25" s="60" t="s">
        <v>348</v>
      </c>
      <c r="F25" s="61" t="s">
        <v>940</v>
      </c>
      <c r="G25" s="170">
        <f t="shared" si="0"/>
        <v>3900</v>
      </c>
      <c r="H25" s="170">
        <f>SUM(H26)</f>
        <v>3900</v>
      </c>
      <c r="I25" s="170">
        <f>SUM(I26)</f>
        <v>0</v>
      </c>
    </row>
    <row r="26" spans="1:9" ht="24" customHeight="1">
      <c r="A26" s="138">
        <v>2161</v>
      </c>
      <c r="B26" s="139" t="s">
        <v>687</v>
      </c>
      <c r="C26" s="139">
        <v>6</v>
      </c>
      <c r="D26" s="139">
        <v>1</v>
      </c>
      <c r="E26" s="59" t="s">
        <v>941</v>
      </c>
      <c r="F26" s="62" t="s">
        <v>942</v>
      </c>
      <c r="G26" s="170">
        <f t="shared" si="0"/>
        <v>3900</v>
      </c>
      <c r="H26" s="170">
        <v>3900</v>
      </c>
      <c r="I26" s="170">
        <v>0</v>
      </c>
    </row>
    <row r="27" spans="1:9" ht="1.5" customHeight="1" hidden="1">
      <c r="A27" s="138">
        <v>2170</v>
      </c>
      <c r="B27" s="52" t="s">
        <v>687</v>
      </c>
      <c r="C27" s="52">
        <v>7</v>
      </c>
      <c r="D27" s="52">
        <v>0</v>
      </c>
      <c r="E27" s="60" t="s">
        <v>349</v>
      </c>
      <c r="F27" s="62"/>
      <c r="G27" s="170">
        <f t="shared" si="0"/>
        <v>1000</v>
      </c>
      <c r="H27" s="170">
        <f>SUM(H29)</f>
        <v>0</v>
      </c>
      <c r="I27" s="170">
        <f>SUM(I29)</f>
        <v>1000</v>
      </c>
    </row>
    <row r="28" spans="1:9" ht="15" hidden="1">
      <c r="A28" s="138">
        <v>2171</v>
      </c>
      <c r="B28" s="139" t="s">
        <v>687</v>
      </c>
      <c r="C28" s="139">
        <v>7</v>
      </c>
      <c r="D28" s="139">
        <v>1</v>
      </c>
      <c r="E28" s="59" t="s">
        <v>770</v>
      </c>
      <c r="F28" s="62"/>
      <c r="G28" s="170">
        <f t="shared" si="0"/>
        <v>0</v>
      </c>
      <c r="H28" s="170"/>
      <c r="I28" s="170"/>
    </row>
    <row r="29" spans="1:9" ht="38.25" customHeight="1" hidden="1">
      <c r="A29" s="138">
        <v>2180</v>
      </c>
      <c r="B29" s="52" t="s">
        <v>687</v>
      </c>
      <c r="C29" s="52">
        <v>8</v>
      </c>
      <c r="D29" s="52">
        <v>0</v>
      </c>
      <c r="E29" s="60" t="s">
        <v>350</v>
      </c>
      <c r="F29" s="61" t="s">
        <v>943</v>
      </c>
      <c r="G29" s="170">
        <f t="shared" si="0"/>
        <v>1000</v>
      </c>
      <c r="H29" s="170">
        <f>SUM(H30)</f>
        <v>0</v>
      </c>
      <c r="I29" s="170">
        <f>SUM(I30)</f>
        <v>1000</v>
      </c>
    </row>
    <row r="30" spans="1:12" ht="37.5" customHeight="1" hidden="1">
      <c r="A30" s="138">
        <v>2181</v>
      </c>
      <c r="B30" s="139" t="s">
        <v>687</v>
      </c>
      <c r="C30" s="139">
        <v>8</v>
      </c>
      <c r="D30" s="139">
        <v>1</v>
      </c>
      <c r="E30" s="59" t="s">
        <v>350</v>
      </c>
      <c r="F30" s="66" t="s">
        <v>944</v>
      </c>
      <c r="G30" s="170">
        <f t="shared" si="0"/>
        <v>1000</v>
      </c>
      <c r="H30" s="170">
        <v>0</v>
      </c>
      <c r="I30" s="170">
        <f>SUM(I32:I34)</f>
        <v>1000</v>
      </c>
      <c r="L30" s="181"/>
    </row>
    <row r="31" spans="1:9" ht="15" hidden="1">
      <c r="A31" s="138">
        <v>2182</v>
      </c>
      <c r="B31" s="139" t="s">
        <v>687</v>
      </c>
      <c r="C31" s="139">
        <v>8</v>
      </c>
      <c r="D31" s="139">
        <v>1</v>
      </c>
      <c r="E31" s="59" t="s">
        <v>561</v>
      </c>
      <c r="F31" s="66"/>
      <c r="G31" s="170">
        <f t="shared" si="0"/>
        <v>0</v>
      </c>
      <c r="H31" s="170"/>
      <c r="I31" s="170"/>
    </row>
    <row r="32" spans="1:9" ht="15" customHeight="1" hidden="1">
      <c r="A32" s="138">
        <v>2183</v>
      </c>
      <c r="B32" s="139" t="s">
        <v>687</v>
      </c>
      <c r="C32" s="139">
        <v>8</v>
      </c>
      <c r="D32" s="139">
        <v>1</v>
      </c>
      <c r="E32" s="59" t="s">
        <v>562</v>
      </c>
      <c r="F32" s="66"/>
      <c r="G32" s="170">
        <f t="shared" si="0"/>
        <v>0</v>
      </c>
      <c r="H32" s="170"/>
      <c r="I32" s="170"/>
    </row>
    <row r="33" spans="1:9" ht="24" hidden="1">
      <c r="A33" s="138">
        <v>2184</v>
      </c>
      <c r="B33" s="139" t="s">
        <v>687</v>
      </c>
      <c r="C33" s="139">
        <v>8</v>
      </c>
      <c r="D33" s="139">
        <v>1</v>
      </c>
      <c r="E33" s="59" t="s">
        <v>567</v>
      </c>
      <c r="F33" s="66"/>
      <c r="G33" s="170">
        <f t="shared" si="0"/>
        <v>0</v>
      </c>
      <c r="H33" s="170"/>
      <c r="I33" s="170"/>
    </row>
    <row r="34" spans="1:9" s="38" customFormat="1" ht="27" customHeight="1">
      <c r="A34" s="138">
        <v>2200</v>
      </c>
      <c r="B34" s="52" t="s">
        <v>688</v>
      </c>
      <c r="C34" s="52">
        <v>0</v>
      </c>
      <c r="D34" s="52">
        <v>0</v>
      </c>
      <c r="E34" s="146" t="s">
        <v>152</v>
      </c>
      <c r="F34" s="67" t="s">
        <v>945</v>
      </c>
      <c r="G34" s="170">
        <f t="shared" si="0"/>
        <v>1200</v>
      </c>
      <c r="H34" s="170">
        <f>SUM(H38+H43+H56)</f>
        <v>200</v>
      </c>
      <c r="I34" s="170">
        <f>SUM(I38+I40+I43+I45)</f>
        <v>1000</v>
      </c>
    </row>
    <row r="35" spans="1:9" ht="15.75" customHeight="1">
      <c r="A35" s="138">
        <v>2210</v>
      </c>
      <c r="B35" s="52" t="s">
        <v>688</v>
      </c>
      <c r="C35" s="139">
        <v>1</v>
      </c>
      <c r="D35" s="139">
        <v>0</v>
      </c>
      <c r="E35" s="60" t="s">
        <v>351</v>
      </c>
      <c r="F35" s="68" t="s">
        <v>946</v>
      </c>
      <c r="G35" s="170">
        <v>0</v>
      </c>
      <c r="H35" s="170">
        <v>0</v>
      </c>
      <c r="I35" s="170">
        <f>SUM(I36)</f>
        <v>0</v>
      </c>
    </row>
    <row r="36" spans="1:9" ht="0.75" customHeight="1" hidden="1">
      <c r="A36" s="138">
        <v>2211</v>
      </c>
      <c r="B36" s="139" t="s">
        <v>688</v>
      </c>
      <c r="C36" s="139">
        <v>1</v>
      </c>
      <c r="D36" s="139">
        <v>1</v>
      </c>
      <c r="E36" s="59" t="s">
        <v>947</v>
      </c>
      <c r="F36" s="66" t="s">
        <v>948</v>
      </c>
      <c r="G36" s="170">
        <f t="shared" si="0"/>
        <v>0</v>
      </c>
      <c r="H36" s="170"/>
      <c r="I36" s="170"/>
    </row>
    <row r="37" spans="1:9" ht="0.75" customHeight="1" hidden="1">
      <c r="A37" s="138"/>
      <c r="B37" s="139"/>
      <c r="C37" s="139"/>
      <c r="D37" s="139"/>
      <c r="E37" s="59"/>
      <c r="F37" s="66"/>
      <c r="G37" s="170"/>
      <c r="H37" s="170"/>
      <c r="I37" s="170"/>
    </row>
    <row r="38" spans="1:9" ht="15.75" customHeight="1">
      <c r="A38" s="138">
        <v>2220</v>
      </c>
      <c r="B38" s="52" t="s">
        <v>688</v>
      </c>
      <c r="C38" s="52">
        <v>2</v>
      </c>
      <c r="D38" s="52">
        <v>0</v>
      </c>
      <c r="E38" s="60" t="s">
        <v>352</v>
      </c>
      <c r="F38" s="68" t="s">
        <v>949</v>
      </c>
      <c r="G38" s="170">
        <f>SUM(H38:I38)</f>
        <v>1200</v>
      </c>
      <c r="H38" s="170">
        <v>200</v>
      </c>
      <c r="I38" s="170">
        <v>1000</v>
      </c>
    </row>
    <row r="39" spans="1:9" ht="0.75" customHeight="1" hidden="1">
      <c r="A39" s="138">
        <v>2221</v>
      </c>
      <c r="B39" s="139" t="s">
        <v>688</v>
      </c>
      <c r="C39" s="139">
        <v>2</v>
      </c>
      <c r="D39" s="139">
        <v>1</v>
      </c>
      <c r="E39" s="59" t="s">
        <v>950</v>
      </c>
      <c r="F39" s="66" t="s">
        <v>951</v>
      </c>
      <c r="G39" s="170">
        <f t="shared" si="0"/>
        <v>0</v>
      </c>
      <c r="H39" s="170"/>
      <c r="I39" s="170"/>
    </row>
    <row r="40" spans="1:9" ht="13.5" customHeight="1" hidden="1">
      <c r="A40" s="138">
        <v>2221</v>
      </c>
      <c r="B40" s="139" t="s">
        <v>688</v>
      </c>
      <c r="C40" s="139">
        <v>2</v>
      </c>
      <c r="D40" s="139">
        <v>1</v>
      </c>
      <c r="E40" s="59" t="s">
        <v>950</v>
      </c>
      <c r="F40" s="68" t="s">
        <v>952</v>
      </c>
      <c r="G40" s="170">
        <f t="shared" si="0"/>
        <v>150</v>
      </c>
      <c r="H40" s="170">
        <v>150</v>
      </c>
      <c r="I40" s="170">
        <f>SUM(I41)</f>
        <v>0</v>
      </c>
    </row>
    <row r="41" spans="1:9" ht="13.5" customHeight="1" hidden="1">
      <c r="A41" s="138">
        <v>2231</v>
      </c>
      <c r="B41" s="139" t="s">
        <v>688</v>
      </c>
      <c r="C41" s="139">
        <v>3</v>
      </c>
      <c r="D41" s="139">
        <v>1</v>
      </c>
      <c r="E41" s="59" t="s">
        <v>953</v>
      </c>
      <c r="F41" s="66" t="s">
        <v>954</v>
      </c>
      <c r="G41" s="170">
        <f t="shared" si="0"/>
        <v>0</v>
      </c>
      <c r="H41" s="170"/>
      <c r="I41" s="170"/>
    </row>
    <row r="42" spans="1:9" ht="13.5" customHeight="1" hidden="1">
      <c r="A42" s="138">
        <v>2230</v>
      </c>
      <c r="B42" s="52" t="s">
        <v>688</v>
      </c>
      <c r="C42" s="139">
        <v>3</v>
      </c>
      <c r="D42" s="139">
        <v>0</v>
      </c>
      <c r="E42" s="60" t="s">
        <v>353</v>
      </c>
      <c r="F42" s="68" t="s">
        <v>952</v>
      </c>
      <c r="G42" s="170">
        <f>SUM(H42:I42)</f>
        <v>0</v>
      </c>
      <c r="H42" s="170">
        <f>SUM(H43)</f>
        <v>0</v>
      </c>
      <c r="I42" s="170">
        <f>SUM(I43)</f>
        <v>0</v>
      </c>
    </row>
    <row r="43" spans="1:9" ht="36" customHeight="1" hidden="1">
      <c r="A43" s="138">
        <v>2240</v>
      </c>
      <c r="B43" s="52" t="s">
        <v>688</v>
      </c>
      <c r="C43" s="52">
        <v>4</v>
      </c>
      <c r="D43" s="52">
        <v>0</v>
      </c>
      <c r="E43" s="60" t="s">
        <v>358</v>
      </c>
      <c r="F43" s="61" t="s">
        <v>955</v>
      </c>
      <c r="G43" s="170">
        <f t="shared" si="0"/>
        <v>0</v>
      </c>
      <c r="H43" s="170">
        <f>SUM(H44)</f>
        <v>0</v>
      </c>
      <c r="I43" s="170">
        <f>SUM(I44)</f>
        <v>0</v>
      </c>
    </row>
    <row r="44" spans="1:9" ht="28.5" hidden="1">
      <c r="A44" s="138">
        <v>2241</v>
      </c>
      <c r="B44" s="139" t="s">
        <v>688</v>
      </c>
      <c r="C44" s="139">
        <v>4</v>
      </c>
      <c r="D44" s="139">
        <v>1</v>
      </c>
      <c r="E44" s="59" t="s">
        <v>358</v>
      </c>
      <c r="F44" s="66" t="s">
        <v>955</v>
      </c>
      <c r="G44" s="170">
        <f t="shared" si="0"/>
        <v>0</v>
      </c>
      <c r="H44" s="170"/>
      <c r="I44" s="170"/>
    </row>
    <row r="45" spans="1:9" ht="23.25" customHeight="1" hidden="1">
      <c r="A45" s="138">
        <v>2250</v>
      </c>
      <c r="B45" s="52" t="s">
        <v>688</v>
      </c>
      <c r="C45" s="52">
        <v>5</v>
      </c>
      <c r="D45" s="52">
        <v>0</v>
      </c>
      <c r="E45" s="60" t="s">
        <v>359</v>
      </c>
      <c r="F45" s="61" t="s">
        <v>957</v>
      </c>
      <c r="G45" s="170">
        <f>SUM(H45:I45)</f>
        <v>0</v>
      </c>
      <c r="H45" s="170">
        <v>0</v>
      </c>
      <c r="I45" s="170">
        <f>SUM(I47)</f>
        <v>0</v>
      </c>
    </row>
    <row r="46" spans="1:9" ht="0.75" customHeight="1" hidden="1">
      <c r="A46" s="138">
        <v>2251</v>
      </c>
      <c r="B46" s="139" t="s">
        <v>688</v>
      </c>
      <c r="C46" s="139">
        <v>5</v>
      </c>
      <c r="D46" s="139">
        <v>1</v>
      </c>
      <c r="E46" s="59" t="s">
        <v>956</v>
      </c>
      <c r="F46" s="66" t="s">
        <v>958</v>
      </c>
      <c r="G46" s="170">
        <f t="shared" si="0"/>
        <v>0</v>
      </c>
      <c r="H46" s="170"/>
      <c r="I46" s="170"/>
    </row>
    <row r="47" spans="1:9" s="38" customFormat="1" ht="36.75" customHeight="1" hidden="1">
      <c r="A47" s="138">
        <v>2300</v>
      </c>
      <c r="B47" s="52" t="s">
        <v>689</v>
      </c>
      <c r="C47" s="52">
        <v>0</v>
      </c>
      <c r="D47" s="52">
        <v>0</v>
      </c>
      <c r="E47" s="146" t="s">
        <v>151</v>
      </c>
      <c r="F47" s="67" t="s">
        <v>959</v>
      </c>
      <c r="G47" s="170">
        <f t="shared" si="0"/>
        <v>200</v>
      </c>
      <c r="H47" s="170">
        <f>SUM(H48+H52+H55+H58+H60+H62+H64)</f>
        <v>200</v>
      </c>
      <c r="I47" s="170">
        <f>SUM(I48+I52+I55+I58+I60+I62+I64)</f>
        <v>0</v>
      </c>
    </row>
    <row r="48" spans="1:9" ht="17.25" customHeight="1" hidden="1">
      <c r="A48" s="138">
        <v>2310</v>
      </c>
      <c r="B48" s="52" t="s">
        <v>689</v>
      </c>
      <c r="C48" s="52">
        <v>1</v>
      </c>
      <c r="D48" s="52">
        <v>0</v>
      </c>
      <c r="E48" s="60" t="s">
        <v>360</v>
      </c>
      <c r="F48" s="61" t="s">
        <v>961</v>
      </c>
      <c r="G48" s="170">
        <f t="shared" si="0"/>
        <v>0</v>
      </c>
      <c r="H48" s="170">
        <f>SUM(H49:H51)</f>
        <v>0</v>
      </c>
      <c r="I48" s="170">
        <f>SUM(I49:I51)</f>
        <v>0</v>
      </c>
    </row>
    <row r="49" spans="1:9" ht="15" customHeight="1" hidden="1">
      <c r="A49" s="138">
        <v>2311</v>
      </c>
      <c r="B49" s="139" t="s">
        <v>689</v>
      </c>
      <c r="C49" s="139">
        <v>1</v>
      </c>
      <c r="D49" s="139">
        <v>1</v>
      </c>
      <c r="E49" s="59" t="s">
        <v>960</v>
      </c>
      <c r="F49" s="66" t="s">
        <v>962</v>
      </c>
      <c r="G49" s="170">
        <f t="shared" si="0"/>
        <v>0</v>
      </c>
      <c r="H49" s="170"/>
      <c r="I49" s="170"/>
    </row>
    <row r="50" spans="1:9" ht="15" customHeight="1" hidden="1">
      <c r="A50" s="138">
        <v>2312</v>
      </c>
      <c r="B50" s="139" t="s">
        <v>689</v>
      </c>
      <c r="C50" s="139">
        <v>1</v>
      </c>
      <c r="D50" s="139">
        <v>2</v>
      </c>
      <c r="E50" s="59" t="s">
        <v>462</v>
      </c>
      <c r="F50" s="66"/>
      <c r="G50" s="170">
        <f t="shared" si="0"/>
        <v>0</v>
      </c>
      <c r="H50" s="170"/>
      <c r="I50" s="170"/>
    </row>
    <row r="51" spans="1:9" ht="15" customHeight="1" hidden="1">
      <c r="A51" s="138">
        <v>2313</v>
      </c>
      <c r="B51" s="139" t="s">
        <v>689</v>
      </c>
      <c r="C51" s="139">
        <v>1</v>
      </c>
      <c r="D51" s="139">
        <v>3</v>
      </c>
      <c r="E51" s="59" t="s">
        <v>463</v>
      </c>
      <c r="F51" s="66"/>
      <c r="G51" s="170">
        <f t="shared" si="0"/>
        <v>0</v>
      </c>
      <c r="H51" s="170"/>
      <c r="I51" s="170"/>
    </row>
    <row r="52" spans="1:9" ht="15.75" customHeight="1">
      <c r="A52" s="138">
        <v>2320</v>
      </c>
      <c r="B52" s="52" t="s">
        <v>689</v>
      </c>
      <c r="C52" s="52">
        <v>2</v>
      </c>
      <c r="D52" s="52">
        <v>0</v>
      </c>
      <c r="E52" s="60" t="s">
        <v>361</v>
      </c>
      <c r="F52" s="61" t="s">
        <v>963</v>
      </c>
      <c r="G52" s="170">
        <f t="shared" si="0"/>
        <v>200</v>
      </c>
      <c r="H52" s="170">
        <f>SUM(H54)</f>
        <v>200</v>
      </c>
      <c r="I52" s="170">
        <v>0</v>
      </c>
    </row>
    <row r="53" spans="1:9" ht="1.5" customHeight="1" hidden="1">
      <c r="A53" s="138">
        <v>2321</v>
      </c>
      <c r="B53" s="139" t="s">
        <v>689</v>
      </c>
      <c r="C53" s="139">
        <v>2</v>
      </c>
      <c r="D53" s="139">
        <v>1</v>
      </c>
      <c r="E53" s="59" t="s">
        <v>464</v>
      </c>
      <c r="F53" s="66" t="s">
        <v>964</v>
      </c>
      <c r="G53" s="170">
        <f t="shared" si="0"/>
        <v>0</v>
      </c>
      <c r="H53" s="170"/>
      <c r="I53" s="170"/>
    </row>
    <row r="54" spans="1:9" ht="14.25" customHeight="1">
      <c r="A54" s="138">
        <v>2221</v>
      </c>
      <c r="B54" s="139" t="s">
        <v>689</v>
      </c>
      <c r="C54" s="139">
        <v>2</v>
      </c>
      <c r="D54" s="139">
        <v>1</v>
      </c>
      <c r="E54" s="165" t="s">
        <v>800</v>
      </c>
      <c r="F54" s="66"/>
      <c r="G54" s="170">
        <f>SUM(H54+I54)</f>
        <v>200</v>
      </c>
      <c r="H54" s="170">
        <v>200</v>
      </c>
      <c r="I54" s="170">
        <v>0</v>
      </c>
    </row>
    <row r="55" spans="1:9" ht="0.75" customHeight="1" hidden="1">
      <c r="A55" s="138">
        <v>2330</v>
      </c>
      <c r="B55" s="52" t="s">
        <v>689</v>
      </c>
      <c r="C55" s="52">
        <v>3</v>
      </c>
      <c r="D55" s="52">
        <v>0</v>
      </c>
      <c r="E55" s="60" t="s">
        <v>362</v>
      </c>
      <c r="F55" s="61" t="s">
        <v>965</v>
      </c>
      <c r="G55" s="170">
        <f aca="true" t="shared" si="1" ref="G55:G107">SUM(H55:I55)</f>
        <v>0</v>
      </c>
      <c r="H55" s="170">
        <f>SUM(H56:H57)</f>
        <v>0</v>
      </c>
      <c r="I55" s="170">
        <f>SUM(I56:I57)</f>
        <v>0</v>
      </c>
    </row>
    <row r="56" spans="1:9" ht="15" hidden="1">
      <c r="A56" s="138">
        <v>2331</v>
      </c>
      <c r="B56" s="139" t="s">
        <v>689</v>
      </c>
      <c r="C56" s="139">
        <v>3</v>
      </c>
      <c r="D56" s="139">
        <v>1</v>
      </c>
      <c r="E56" s="59" t="s">
        <v>966</v>
      </c>
      <c r="F56" s="66" t="s">
        <v>967</v>
      </c>
      <c r="G56" s="170">
        <f t="shared" si="1"/>
        <v>0</v>
      </c>
      <c r="H56" s="170"/>
      <c r="I56" s="170"/>
    </row>
    <row r="57" spans="1:9" ht="15" hidden="1">
      <c r="A57" s="138">
        <v>2332</v>
      </c>
      <c r="B57" s="139" t="s">
        <v>689</v>
      </c>
      <c r="C57" s="139">
        <v>3</v>
      </c>
      <c r="D57" s="139">
        <v>2</v>
      </c>
      <c r="E57" s="59" t="s">
        <v>465</v>
      </c>
      <c r="F57" s="66"/>
      <c r="G57" s="170">
        <f t="shared" si="1"/>
        <v>0</v>
      </c>
      <c r="H57" s="170"/>
      <c r="I57" s="170"/>
    </row>
    <row r="58" spans="1:9" ht="14.25" customHeight="1" hidden="1">
      <c r="A58" s="138">
        <v>2340</v>
      </c>
      <c r="B58" s="52" t="s">
        <v>689</v>
      </c>
      <c r="C58" s="52">
        <v>4</v>
      </c>
      <c r="D58" s="52">
        <v>0</v>
      </c>
      <c r="E58" s="60" t="s">
        <v>363</v>
      </c>
      <c r="F58" s="66"/>
      <c r="G58" s="170">
        <f t="shared" si="1"/>
        <v>0</v>
      </c>
      <c r="H58" s="170">
        <f>SUM(H59)</f>
        <v>0</v>
      </c>
      <c r="I58" s="170">
        <f>SUM(I59)</f>
        <v>0</v>
      </c>
    </row>
    <row r="59" spans="1:9" ht="15" hidden="1">
      <c r="A59" s="138">
        <v>2341</v>
      </c>
      <c r="B59" s="139" t="s">
        <v>689</v>
      </c>
      <c r="C59" s="139">
        <v>4</v>
      </c>
      <c r="D59" s="139">
        <v>1</v>
      </c>
      <c r="E59" s="59" t="s">
        <v>466</v>
      </c>
      <c r="F59" s="66"/>
      <c r="G59" s="170">
        <f t="shared" si="1"/>
        <v>0</v>
      </c>
      <c r="H59" s="170"/>
      <c r="I59" s="170"/>
    </row>
    <row r="60" spans="1:9" ht="15" hidden="1">
      <c r="A60" s="138">
        <v>2350</v>
      </c>
      <c r="B60" s="52" t="s">
        <v>689</v>
      </c>
      <c r="C60" s="52">
        <v>5</v>
      </c>
      <c r="D60" s="52">
        <v>0</v>
      </c>
      <c r="E60" s="60" t="s">
        <v>364</v>
      </c>
      <c r="F60" s="61" t="s">
        <v>968</v>
      </c>
      <c r="G60" s="170">
        <f t="shared" si="1"/>
        <v>0</v>
      </c>
      <c r="H60" s="170">
        <f>SUM(H61)</f>
        <v>0</v>
      </c>
      <c r="I60" s="170">
        <f>SUM(I61)</f>
        <v>0</v>
      </c>
    </row>
    <row r="61" spans="1:9" ht="15" hidden="1">
      <c r="A61" s="138">
        <v>2351</v>
      </c>
      <c r="B61" s="139" t="s">
        <v>689</v>
      </c>
      <c r="C61" s="139">
        <v>5</v>
      </c>
      <c r="D61" s="139">
        <v>1</v>
      </c>
      <c r="E61" s="59" t="s">
        <v>969</v>
      </c>
      <c r="F61" s="66" t="s">
        <v>968</v>
      </c>
      <c r="G61" s="170">
        <f t="shared" si="1"/>
        <v>0</v>
      </c>
      <c r="H61" s="170"/>
      <c r="I61" s="170"/>
    </row>
    <row r="62" spans="1:9" ht="37.5" customHeight="1" hidden="1">
      <c r="A62" s="138">
        <v>2360</v>
      </c>
      <c r="B62" s="52" t="s">
        <v>689</v>
      </c>
      <c r="C62" s="52">
        <v>6</v>
      </c>
      <c r="D62" s="52">
        <v>0</v>
      </c>
      <c r="E62" s="60" t="s">
        <v>365</v>
      </c>
      <c r="F62" s="61" t="s">
        <v>970</v>
      </c>
      <c r="G62" s="170">
        <f t="shared" si="1"/>
        <v>0</v>
      </c>
      <c r="H62" s="170">
        <f>SUM(H63)</f>
        <v>0</v>
      </c>
      <c r="I62" s="170">
        <f>SUM(I63)</f>
        <v>0</v>
      </c>
    </row>
    <row r="63" spans="1:9" ht="1.5" customHeight="1" hidden="1">
      <c r="A63" s="138">
        <v>2361</v>
      </c>
      <c r="B63" s="139" t="s">
        <v>689</v>
      </c>
      <c r="C63" s="139">
        <v>6</v>
      </c>
      <c r="D63" s="139">
        <v>1</v>
      </c>
      <c r="E63" s="59" t="s">
        <v>585</v>
      </c>
      <c r="F63" s="66" t="s">
        <v>971</v>
      </c>
      <c r="G63" s="170">
        <f t="shared" si="1"/>
        <v>0</v>
      </c>
      <c r="H63" s="170"/>
      <c r="I63" s="170"/>
    </row>
    <row r="64" spans="1:9" ht="26.25" customHeight="1" hidden="1">
      <c r="A64" s="138">
        <v>2370</v>
      </c>
      <c r="B64" s="52" t="s">
        <v>689</v>
      </c>
      <c r="C64" s="52">
        <v>7</v>
      </c>
      <c r="D64" s="52">
        <v>0</v>
      </c>
      <c r="E64" s="60" t="s">
        <v>366</v>
      </c>
      <c r="F64" s="61" t="s">
        <v>972</v>
      </c>
      <c r="G64" s="170">
        <f t="shared" si="1"/>
        <v>0</v>
      </c>
      <c r="H64" s="170">
        <f>SUM(H65)</f>
        <v>0</v>
      </c>
      <c r="I64" s="170">
        <f>SUM(I65)</f>
        <v>0</v>
      </c>
    </row>
    <row r="65" spans="1:9" ht="0.75" customHeight="1" hidden="1">
      <c r="A65" s="138">
        <v>2371</v>
      </c>
      <c r="B65" s="139" t="s">
        <v>689</v>
      </c>
      <c r="C65" s="139">
        <v>7</v>
      </c>
      <c r="D65" s="139">
        <v>1</v>
      </c>
      <c r="E65" s="59" t="s">
        <v>586</v>
      </c>
      <c r="F65" s="66" t="s">
        <v>973</v>
      </c>
      <c r="G65" s="170">
        <f t="shared" si="1"/>
        <v>0</v>
      </c>
      <c r="H65" s="170"/>
      <c r="I65" s="170"/>
    </row>
    <row r="66" spans="1:9" s="38" customFormat="1" ht="25.5" customHeight="1">
      <c r="A66" s="138">
        <v>2400</v>
      </c>
      <c r="B66" s="52" t="s">
        <v>731</v>
      </c>
      <c r="C66" s="52">
        <v>0</v>
      </c>
      <c r="D66" s="52">
        <v>0</v>
      </c>
      <c r="E66" s="146" t="s">
        <v>153</v>
      </c>
      <c r="F66" s="67" t="s">
        <v>974</v>
      </c>
      <c r="G66" s="170">
        <f>SUM(H66:I66)</f>
        <v>15919.8</v>
      </c>
      <c r="H66" s="170">
        <v>1786.8</v>
      </c>
      <c r="I66" s="277">
        <v>14133</v>
      </c>
    </row>
    <row r="67" spans="1:9" ht="28.5" customHeight="1" hidden="1">
      <c r="A67" s="138">
        <v>2410</v>
      </c>
      <c r="B67" s="52" t="s">
        <v>731</v>
      </c>
      <c r="C67" s="52">
        <v>1</v>
      </c>
      <c r="D67" s="52">
        <v>0</v>
      </c>
      <c r="E67" s="60" t="s">
        <v>367</v>
      </c>
      <c r="F67" s="61" t="s">
        <v>976</v>
      </c>
      <c r="G67" s="170">
        <f>SUM(G68:G69)</f>
        <v>0</v>
      </c>
      <c r="H67" s="170">
        <f>SUM(H68:H69)</f>
        <v>0</v>
      </c>
      <c r="I67" s="170">
        <f>SUM(I68:I69)</f>
        <v>0</v>
      </c>
    </row>
    <row r="68" spans="1:9" ht="25.5" customHeight="1" hidden="1">
      <c r="A68" s="138">
        <v>2411</v>
      </c>
      <c r="B68" s="139" t="s">
        <v>731</v>
      </c>
      <c r="C68" s="139">
        <v>1</v>
      </c>
      <c r="D68" s="139">
        <v>1</v>
      </c>
      <c r="E68" s="59" t="s">
        <v>977</v>
      </c>
      <c r="F68" s="62" t="s">
        <v>978</v>
      </c>
      <c r="G68" s="170"/>
      <c r="H68" s="170"/>
      <c r="I68" s="170"/>
    </row>
    <row r="69" spans="1:9" ht="28.5" hidden="1">
      <c r="A69" s="138">
        <v>2412</v>
      </c>
      <c r="B69" s="139" t="s">
        <v>731</v>
      </c>
      <c r="C69" s="139">
        <v>1</v>
      </c>
      <c r="D69" s="139">
        <v>2</v>
      </c>
      <c r="E69" s="59" t="s">
        <v>979</v>
      </c>
      <c r="F69" s="66" t="s">
        <v>980</v>
      </c>
      <c r="G69" s="170"/>
      <c r="H69" s="170"/>
      <c r="I69" s="170"/>
    </row>
    <row r="70" spans="1:9" ht="27.75" customHeight="1" hidden="1">
      <c r="A70" s="138">
        <v>2420</v>
      </c>
      <c r="B70" s="52" t="s">
        <v>731</v>
      </c>
      <c r="C70" s="52">
        <v>2</v>
      </c>
      <c r="D70" s="52">
        <v>0</v>
      </c>
      <c r="E70" s="60" t="s">
        <v>368</v>
      </c>
      <c r="F70" s="61" t="s">
        <v>981</v>
      </c>
      <c r="G70" s="170">
        <f>SUM(G71:G74)</f>
        <v>0</v>
      </c>
      <c r="H70" s="170">
        <f>SUM(H71:H74)</f>
        <v>0</v>
      </c>
      <c r="I70" s="170">
        <f>SUM(I71:I74)</f>
        <v>0</v>
      </c>
    </row>
    <row r="71" spans="1:9" ht="15.75" customHeight="1" hidden="1">
      <c r="A71" s="138">
        <v>2421</v>
      </c>
      <c r="B71" s="139" t="s">
        <v>731</v>
      </c>
      <c r="C71" s="139">
        <v>2</v>
      </c>
      <c r="D71" s="139">
        <v>1</v>
      </c>
      <c r="E71" s="59" t="s">
        <v>982</v>
      </c>
      <c r="F71" s="66" t="s">
        <v>983</v>
      </c>
      <c r="G71" s="170"/>
      <c r="H71" s="170"/>
      <c r="I71" s="170"/>
    </row>
    <row r="72" spans="1:9" ht="15.75" customHeight="1" hidden="1">
      <c r="A72" s="138">
        <v>2422</v>
      </c>
      <c r="B72" s="139" t="s">
        <v>731</v>
      </c>
      <c r="C72" s="139">
        <v>2</v>
      </c>
      <c r="D72" s="139">
        <v>2</v>
      </c>
      <c r="E72" s="59" t="s">
        <v>984</v>
      </c>
      <c r="F72" s="66" t="s">
        <v>985</v>
      </c>
      <c r="G72" s="170"/>
      <c r="H72" s="170"/>
      <c r="I72" s="170"/>
    </row>
    <row r="73" spans="1:9" ht="15.75" customHeight="1" hidden="1">
      <c r="A73" s="138">
        <v>2423</v>
      </c>
      <c r="B73" s="139" t="s">
        <v>731</v>
      </c>
      <c r="C73" s="139">
        <v>2</v>
      </c>
      <c r="D73" s="139">
        <v>3</v>
      </c>
      <c r="E73" s="59" t="s">
        <v>986</v>
      </c>
      <c r="F73" s="66" t="s">
        <v>987</v>
      </c>
      <c r="G73" s="170"/>
      <c r="H73" s="170"/>
      <c r="I73" s="170"/>
    </row>
    <row r="74" spans="1:9" ht="15.75" customHeight="1" hidden="1">
      <c r="A74" s="138">
        <v>2424</v>
      </c>
      <c r="B74" s="139" t="s">
        <v>731</v>
      </c>
      <c r="C74" s="139">
        <v>2</v>
      </c>
      <c r="D74" s="139">
        <v>4</v>
      </c>
      <c r="E74" s="59" t="s">
        <v>732</v>
      </c>
      <c r="F74" s="66"/>
      <c r="G74" s="170"/>
      <c r="H74" s="170"/>
      <c r="I74" s="170"/>
    </row>
    <row r="75" spans="1:9" ht="15.75" customHeight="1" hidden="1">
      <c r="A75" s="138">
        <v>2430</v>
      </c>
      <c r="B75" s="52" t="s">
        <v>731</v>
      </c>
      <c r="C75" s="52">
        <v>3</v>
      </c>
      <c r="D75" s="52">
        <v>0</v>
      </c>
      <c r="E75" s="60" t="s">
        <v>369</v>
      </c>
      <c r="F75" s="61" t="s">
        <v>988</v>
      </c>
      <c r="G75" s="170">
        <v>0</v>
      </c>
      <c r="H75" s="170">
        <f>SUM(H76:H81)</f>
        <v>0</v>
      </c>
      <c r="I75" s="170">
        <v>0</v>
      </c>
    </row>
    <row r="76" spans="1:9" ht="15.75" customHeight="1" hidden="1">
      <c r="A76" s="138">
        <v>2431</v>
      </c>
      <c r="B76" s="139" t="s">
        <v>731</v>
      </c>
      <c r="C76" s="139">
        <v>3</v>
      </c>
      <c r="D76" s="139">
        <v>1</v>
      </c>
      <c r="E76" s="59" t="s">
        <v>989</v>
      </c>
      <c r="F76" s="66" t="s">
        <v>990</v>
      </c>
      <c r="G76" s="170"/>
      <c r="H76" s="170"/>
      <c r="I76" s="170"/>
    </row>
    <row r="77" spans="1:9" ht="15.75" customHeight="1" hidden="1">
      <c r="A77" s="138">
        <v>2432</v>
      </c>
      <c r="B77" s="139" t="s">
        <v>731</v>
      </c>
      <c r="C77" s="139">
        <v>3</v>
      </c>
      <c r="D77" s="139">
        <v>2</v>
      </c>
      <c r="E77" s="59" t="s">
        <v>991</v>
      </c>
      <c r="F77" s="66" t="s">
        <v>992</v>
      </c>
      <c r="G77" s="170">
        <v>0</v>
      </c>
      <c r="H77" s="170"/>
      <c r="I77" s="170">
        <v>0</v>
      </c>
    </row>
    <row r="78" spans="1:9" ht="15.75" customHeight="1" hidden="1">
      <c r="A78" s="138">
        <v>2433</v>
      </c>
      <c r="B78" s="139" t="s">
        <v>731</v>
      </c>
      <c r="C78" s="139">
        <v>3</v>
      </c>
      <c r="D78" s="139">
        <v>3</v>
      </c>
      <c r="E78" s="59" t="s">
        <v>993</v>
      </c>
      <c r="F78" s="66" t="s">
        <v>994</v>
      </c>
      <c r="G78" s="170"/>
      <c r="H78" s="170"/>
      <c r="I78" s="170"/>
    </row>
    <row r="79" spans="1:9" ht="15.75" customHeight="1" hidden="1">
      <c r="A79" s="138">
        <v>2434</v>
      </c>
      <c r="B79" s="139" t="s">
        <v>731</v>
      </c>
      <c r="C79" s="139">
        <v>3</v>
      </c>
      <c r="D79" s="139">
        <v>4</v>
      </c>
      <c r="E79" s="59" t="s">
        <v>995</v>
      </c>
      <c r="F79" s="66" t="s">
        <v>996</v>
      </c>
      <c r="G79" s="170"/>
      <c r="H79" s="170"/>
      <c r="I79" s="170"/>
    </row>
    <row r="80" spans="1:9" ht="15.75" customHeight="1" hidden="1">
      <c r="A80" s="138">
        <v>2435</v>
      </c>
      <c r="B80" s="139" t="s">
        <v>731</v>
      </c>
      <c r="C80" s="139">
        <v>3</v>
      </c>
      <c r="D80" s="139">
        <v>5</v>
      </c>
      <c r="E80" s="59" t="s">
        <v>997</v>
      </c>
      <c r="F80" s="66" t="s">
        <v>998</v>
      </c>
      <c r="G80" s="170"/>
      <c r="H80" s="170"/>
      <c r="I80" s="170"/>
    </row>
    <row r="81" spans="1:9" ht="15.75" customHeight="1" hidden="1">
      <c r="A81" s="138">
        <v>2436</v>
      </c>
      <c r="B81" s="139" t="s">
        <v>731</v>
      </c>
      <c r="C81" s="139">
        <v>3</v>
      </c>
      <c r="D81" s="139">
        <v>6</v>
      </c>
      <c r="E81" s="59" t="s">
        <v>999</v>
      </c>
      <c r="F81" s="66" t="s">
        <v>1000</v>
      </c>
      <c r="G81" s="170"/>
      <c r="H81" s="170"/>
      <c r="I81" s="170"/>
    </row>
    <row r="82" spans="1:9" ht="26.25" customHeight="1" hidden="1">
      <c r="A82" s="138">
        <v>2440</v>
      </c>
      <c r="B82" s="52" t="s">
        <v>731</v>
      </c>
      <c r="C82" s="52">
        <v>4</v>
      </c>
      <c r="D82" s="52">
        <v>0</v>
      </c>
      <c r="E82" s="60" t="s">
        <v>370</v>
      </c>
      <c r="F82" s="61" t="s">
        <v>1001</v>
      </c>
      <c r="G82" s="170">
        <f>SUM(G83:G87)</f>
        <v>1883</v>
      </c>
      <c r="H82" s="170">
        <f>SUM(H83:H87)</f>
        <v>250</v>
      </c>
      <c r="I82" s="170">
        <f>SUM(I83:I87)</f>
        <v>1633</v>
      </c>
    </row>
    <row r="83" spans="1:9" ht="0.75" customHeight="1" hidden="1">
      <c r="A83" s="138">
        <v>2441</v>
      </c>
      <c r="B83" s="139" t="s">
        <v>731</v>
      </c>
      <c r="C83" s="139">
        <v>4</v>
      </c>
      <c r="D83" s="139">
        <v>1</v>
      </c>
      <c r="E83" s="59" t="s">
        <v>1002</v>
      </c>
      <c r="F83" s="66" t="s">
        <v>1003</v>
      </c>
      <c r="G83" s="170"/>
      <c r="H83" s="170"/>
      <c r="I83" s="170"/>
    </row>
    <row r="84" spans="1:9" ht="15" customHeight="1" hidden="1">
      <c r="A84" s="138">
        <v>2442</v>
      </c>
      <c r="B84" s="139" t="s">
        <v>731</v>
      </c>
      <c r="C84" s="139">
        <v>4</v>
      </c>
      <c r="D84" s="139">
        <v>2</v>
      </c>
      <c r="E84" s="59" t="s">
        <v>1004</v>
      </c>
      <c r="F84" s="66" t="s">
        <v>1005</v>
      </c>
      <c r="G84" s="170"/>
      <c r="H84" s="170"/>
      <c r="I84" s="170"/>
    </row>
    <row r="85" spans="1:9" ht="39" customHeight="1">
      <c r="A85" s="138">
        <v>2420</v>
      </c>
      <c r="B85" s="275" t="s">
        <v>731</v>
      </c>
      <c r="C85" s="139" t="s">
        <v>623</v>
      </c>
      <c r="D85" s="139" t="s">
        <v>621</v>
      </c>
      <c r="E85" s="276" t="s">
        <v>1056</v>
      </c>
      <c r="F85" s="66"/>
      <c r="G85" s="170"/>
      <c r="H85" s="170"/>
      <c r="I85" s="170"/>
    </row>
    <row r="86" spans="1:9" ht="15" customHeight="1">
      <c r="A86" s="138">
        <v>2421</v>
      </c>
      <c r="B86" s="139" t="s">
        <v>1058</v>
      </c>
      <c r="C86" s="139" t="s">
        <v>623</v>
      </c>
      <c r="D86" s="139" t="s">
        <v>622</v>
      </c>
      <c r="E86" s="276" t="s">
        <v>1057</v>
      </c>
      <c r="F86" s="66"/>
      <c r="G86" s="170">
        <f>SUM(H86:I86)</f>
        <v>1883</v>
      </c>
      <c r="H86" s="170">
        <v>250</v>
      </c>
      <c r="I86" s="170">
        <v>1633</v>
      </c>
    </row>
    <row r="87" spans="1:9" ht="15" customHeight="1" hidden="1">
      <c r="A87" s="138">
        <v>2443</v>
      </c>
      <c r="B87" s="139" t="s">
        <v>731</v>
      </c>
      <c r="C87" s="139">
        <v>4</v>
      </c>
      <c r="D87" s="139">
        <v>3</v>
      </c>
      <c r="E87" s="59" t="s">
        <v>1006</v>
      </c>
      <c r="F87" s="66" t="s">
        <v>1007</v>
      </c>
      <c r="G87" s="170"/>
      <c r="H87" s="170"/>
      <c r="I87" s="170"/>
    </row>
    <row r="88" spans="1:9" ht="15" customHeight="1">
      <c r="A88" s="138">
        <v>2450</v>
      </c>
      <c r="B88" s="52" t="s">
        <v>731</v>
      </c>
      <c r="C88" s="52">
        <v>5</v>
      </c>
      <c r="D88" s="52" t="s">
        <v>622</v>
      </c>
      <c r="E88" s="60" t="s">
        <v>371</v>
      </c>
      <c r="F88" s="68" t="s">
        <v>1008</v>
      </c>
      <c r="G88" s="170">
        <f>SUM(H88:I88)</f>
        <v>32036</v>
      </c>
      <c r="H88" s="170">
        <v>1536</v>
      </c>
      <c r="I88" s="170">
        <v>30500</v>
      </c>
    </row>
    <row r="89" spans="1:9" ht="24.75" customHeight="1">
      <c r="A89" s="58">
        <v>2491</v>
      </c>
      <c r="B89" s="48" t="s">
        <v>731</v>
      </c>
      <c r="C89" s="21">
        <v>9</v>
      </c>
      <c r="D89" s="21">
        <v>1</v>
      </c>
      <c r="E89" s="59" t="s">
        <v>26</v>
      </c>
      <c r="F89" s="68" t="s">
        <v>1008</v>
      </c>
      <c r="G89" s="242" t="s">
        <v>1077</v>
      </c>
      <c r="H89" s="174">
        <v>0</v>
      </c>
      <c r="I89" s="242" t="s">
        <v>1077</v>
      </c>
    </row>
    <row r="90" spans="1:9" ht="0.75" customHeight="1">
      <c r="A90" s="138">
        <v>2451</v>
      </c>
      <c r="B90" s="139" t="s">
        <v>731</v>
      </c>
      <c r="C90" s="139">
        <v>5</v>
      </c>
      <c r="D90" s="139">
        <v>1</v>
      </c>
      <c r="E90" s="59" t="s">
        <v>1009</v>
      </c>
      <c r="F90" s="66" t="s">
        <v>1010</v>
      </c>
      <c r="G90" s="170">
        <f t="shared" si="1"/>
        <v>6800</v>
      </c>
      <c r="H90" s="170">
        <v>6800</v>
      </c>
      <c r="I90" s="174"/>
    </row>
    <row r="91" spans="1:9" ht="15" customHeight="1" hidden="1">
      <c r="A91" s="138">
        <v>2452</v>
      </c>
      <c r="B91" s="139" t="s">
        <v>731</v>
      </c>
      <c r="C91" s="139">
        <v>5</v>
      </c>
      <c r="D91" s="139">
        <v>2</v>
      </c>
      <c r="E91" s="59" t="s">
        <v>1011</v>
      </c>
      <c r="F91" s="66" t="s">
        <v>1012</v>
      </c>
      <c r="G91" s="170">
        <f t="shared" si="1"/>
        <v>0</v>
      </c>
      <c r="H91" s="170"/>
      <c r="I91" s="170">
        <v>0</v>
      </c>
    </row>
    <row r="92" spans="1:9" ht="15" customHeight="1" hidden="1">
      <c r="A92" s="138">
        <v>2453</v>
      </c>
      <c r="B92" s="139" t="s">
        <v>731</v>
      </c>
      <c r="C92" s="139">
        <v>5</v>
      </c>
      <c r="D92" s="139">
        <v>3</v>
      </c>
      <c r="E92" s="59" t="s">
        <v>1013</v>
      </c>
      <c r="F92" s="66" t="s">
        <v>1014</v>
      </c>
      <c r="G92" s="170">
        <f t="shared" si="1"/>
        <v>0</v>
      </c>
      <c r="H92" s="170"/>
      <c r="I92" s="170"/>
    </row>
    <row r="93" spans="1:9" ht="15" customHeight="1" hidden="1">
      <c r="A93" s="138">
        <v>2454</v>
      </c>
      <c r="B93" s="139" t="s">
        <v>731</v>
      </c>
      <c r="C93" s="139">
        <v>5</v>
      </c>
      <c r="D93" s="139">
        <v>4</v>
      </c>
      <c r="E93" s="59" t="s">
        <v>1015</v>
      </c>
      <c r="F93" s="66" t="s">
        <v>1016</v>
      </c>
      <c r="G93" s="170">
        <f t="shared" si="1"/>
        <v>0</v>
      </c>
      <c r="H93" s="170"/>
      <c r="I93" s="170"/>
    </row>
    <row r="94" spans="1:9" ht="15" customHeight="1" hidden="1">
      <c r="A94" s="138">
        <v>2455</v>
      </c>
      <c r="B94" s="139" t="s">
        <v>731</v>
      </c>
      <c r="C94" s="139">
        <v>5</v>
      </c>
      <c r="D94" s="139">
        <v>5</v>
      </c>
      <c r="E94" s="59" t="s">
        <v>1017</v>
      </c>
      <c r="F94" s="66" t="s">
        <v>1018</v>
      </c>
      <c r="G94" s="170">
        <f t="shared" si="1"/>
        <v>0</v>
      </c>
      <c r="H94" s="170"/>
      <c r="I94" s="170"/>
    </row>
    <row r="95" spans="1:9" ht="13.5" customHeight="1" hidden="1">
      <c r="A95" s="138">
        <v>2460</v>
      </c>
      <c r="B95" s="52" t="s">
        <v>731</v>
      </c>
      <c r="C95" s="52">
        <v>6</v>
      </c>
      <c r="D95" s="52">
        <v>0</v>
      </c>
      <c r="E95" s="60" t="s">
        <v>372</v>
      </c>
      <c r="F95" s="61" t="s">
        <v>0</v>
      </c>
      <c r="G95" s="170">
        <f t="shared" si="1"/>
        <v>0</v>
      </c>
      <c r="H95" s="170">
        <f>SUM(H96)</f>
        <v>0</v>
      </c>
      <c r="I95" s="170"/>
    </row>
    <row r="96" spans="1:9" ht="0.75" customHeight="1" hidden="1">
      <c r="A96" s="138">
        <v>2461</v>
      </c>
      <c r="B96" s="139" t="s">
        <v>731</v>
      </c>
      <c r="C96" s="139">
        <v>6</v>
      </c>
      <c r="D96" s="139">
        <v>1</v>
      </c>
      <c r="E96" s="59" t="s">
        <v>1</v>
      </c>
      <c r="F96" s="66" t="s">
        <v>0</v>
      </c>
      <c r="G96" s="170">
        <f t="shared" si="1"/>
        <v>0</v>
      </c>
      <c r="H96" s="170"/>
      <c r="I96" s="170">
        <f>SUM(I97)</f>
        <v>0</v>
      </c>
    </row>
    <row r="97" spans="1:9" ht="13.5" customHeight="1" hidden="1">
      <c r="A97" s="138">
        <v>2470</v>
      </c>
      <c r="B97" s="52" t="s">
        <v>731</v>
      </c>
      <c r="C97" s="52">
        <v>7</v>
      </c>
      <c r="D97" s="52">
        <v>0</v>
      </c>
      <c r="E97" s="60" t="s">
        <v>373</v>
      </c>
      <c r="F97" s="68" t="s">
        <v>2</v>
      </c>
      <c r="G97" s="170">
        <f t="shared" si="1"/>
        <v>0</v>
      </c>
      <c r="H97" s="170">
        <f>SUM(H98:H101)</f>
        <v>0</v>
      </c>
      <c r="I97" s="170"/>
    </row>
    <row r="98" spans="1:9" ht="24.75" customHeight="1" hidden="1">
      <c r="A98" s="138">
        <v>2471</v>
      </c>
      <c r="B98" s="139" t="s">
        <v>731</v>
      </c>
      <c r="C98" s="139">
        <v>7</v>
      </c>
      <c r="D98" s="139">
        <v>1</v>
      </c>
      <c r="E98" s="59" t="s">
        <v>3</v>
      </c>
      <c r="F98" s="66" t="s">
        <v>4</v>
      </c>
      <c r="G98" s="170">
        <f t="shared" si="1"/>
        <v>0</v>
      </c>
      <c r="H98" s="170"/>
      <c r="I98" s="170">
        <f>SUM(I99:I102)</f>
        <v>0</v>
      </c>
    </row>
    <row r="99" spans="1:9" ht="16.5" customHeight="1" hidden="1">
      <c r="A99" s="138">
        <v>2472</v>
      </c>
      <c r="B99" s="139" t="s">
        <v>731</v>
      </c>
      <c r="C99" s="139">
        <v>7</v>
      </c>
      <c r="D99" s="139">
        <v>2</v>
      </c>
      <c r="E99" s="59" t="s">
        <v>5</v>
      </c>
      <c r="F99" s="69" t="s">
        <v>6</v>
      </c>
      <c r="G99" s="170">
        <f t="shared" si="1"/>
        <v>0</v>
      </c>
      <c r="H99" s="170"/>
      <c r="I99" s="170"/>
    </row>
    <row r="100" spans="1:9" ht="16.5" customHeight="1" hidden="1">
      <c r="A100" s="138">
        <v>2473</v>
      </c>
      <c r="B100" s="139" t="s">
        <v>731</v>
      </c>
      <c r="C100" s="139">
        <v>7</v>
      </c>
      <c r="D100" s="139">
        <v>3</v>
      </c>
      <c r="E100" s="59" t="s">
        <v>7</v>
      </c>
      <c r="F100" s="66" t="s">
        <v>8</v>
      </c>
      <c r="G100" s="170">
        <f t="shared" si="1"/>
        <v>0</v>
      </c>
      <c r="H100" s="170"/>
      <c r="I100" s="170"/>
    </row>
    <row r="101" spans="1:9" ht="16.5" customHeight="1" hidden="1">
      <c r="A101" s="138">
        <v>2474</v>
      </c>
      <c r="B101" s="139" t="s">
        <v>731</v>
      </c>
      <c r="C101" s="139">
        <v>7</v>
      </c>
      <c r="D101" s="139">
        <v>4</v>
      </c>
      <c r="E101" s="59" t="s">
        <v>9</v>
      </c>
      <c r="F101" s="62" t="s">
        <v>10</v>
      </c>
      <c r="G101" s="170">
        <f t="shared" si="1"/>
        <v>0</v>
      </c>
      <c r="H101" s="170"/>
      <c r="I101" s="170"/>
    </row>
    <row r="102" spans="1:9" ht="40.5" customHeight="1" hidden="1">
      <c r="A102" s="138">
        <v>2480</v>
      </c>
      <c r="B102" s="52" t="s">
        <v>731</v>
      </c>
      <c r="C102" s="52">
        <v>8</v>
      </c>
      <c r="D102" s="52">
        <v>0</v>
      </c>
      <c r="E102" s="60" t="s">
        <v>374</v>
      </c>
      <c r="F102" s="61" t="s">
        <v>11</v>
      </c>
      <c r="G102" s="170">
        <f t="shared" si="1"/>
        <v>0</v>
      </c>
      <c r="H102" s="170">
        <f>SUM(H103:H109)</f>
        <v>0</v>
      </c>
      <c r="I102" s="170"/>
    </row>
    <row r="103" spans="1:9" ht="38.25" customHeight="1" hidden="1">
      <c r="A103" s="138">
        <v>2481</v>
      </c>
      <c r="B103" s="139" t="s">
        <v>731</v>
      </c>
      <c r="C103" s="139">
        <v>8</v>
      </c>
      <c r="D103" s="139">
        <v>1</v>
      </c>
      <c r="E103" s="59" t="s">
        <v>12</v>
      </c>
      <c r="F103" s="66" t="s">
        <v>13</v>
      </c>
      <c r="G103" s="170">
        <f t="shared" si="1"/>
        <v>0</v>
      </c>
      <c r="H103" s="170"/>
      <c r="I103" s="170">
        <f>SUM(I104:I110)</f>
        <v>0</v>
      </c>
    </row>
    <row r="104" spans="1:9" ht="36.75" customHeight="1" hidden="1">
      <c r="A104" s="138">
        <v>2482</v>
      </c>
      <c r="B104" s="139" t="s">
        <v>731</v>
      </c>
      <c r="C104" s="139">
        <v>8</v>
      </c>
      <c r="D104" s="139">
        <v>2</v>
      </c>
      <c r="E104" s="59" t="s">
        <v>14</v>
      </c>
      <c r="F104" s="66" t="s">
        <v>15</v>
      </c>
      <c r="G104" s="170">
        <f t="shared" si="1"/>
        <v>0</v>
      </c>
      <c r="H104" s="170"/>
      <c r="I104" s="170"/>
    </row>
    <row r="105" spans="1:9" ht="28.5" hidden="1">
      <c r="A105" s="138">
        <v>2483</v>
      </c>
      <c r="B105" s="139" t="s">
        <v>731</v>
      </c>
      <c r="C105" s="139">
        <v>8</v>
      </c>
      <c r="D105" s="139">
        <v>3</v>
      </c>
      <c r="E105" s="59" t="s">
        <v>16</v>
      </c>
      <c r="F105" s="66" t="s">
        <v>17</v>
      </c>
      <c r="G105" s="170">
        <f t="shared" si="1"/>
        <v>0</v>
      </c>
      <c r="H105" s="170"/>
      <c r="I105" s="170"/>
    </row>
    <row r="106" spans="1:9" ht="36.75" customHeight="1" hidden="1">
      <c r="A106" s="138">
        <v>2484</v>
      </c>
      <c r="B106" s="139" t="s">
        <v>731</v>
      </c>
      <c r="C106" s="139">
        <v>8</v>
      </c>
      <c r="D106" s="139">
        <v>4</v>
      </c>
      <c r="E106" s="59" t="s">
        <v>18</v>
      </c>
      <c r="F106" s="66" t="s">
        <v>19</v>
      </c>
      <c r="G106" s="170">
        <f t="shared" si="1"/>
        <v>0</v>
      </c>
      <c r="H106" s="170"/>
      <c r="I106" s="170"/>
    </row>
    <row r="107" spans="1:9" ht="28.5" hidden="1">
      <c r="A107" s="138">
        <v>2485</v>
      </c>
      <c r="B107" s="139" t="s">
        <v>731</v>
      </c>
      <c r="C107" s="139">
        <v>8</v>
      </c>
      <c r="D107" s="139">
        <v>5</v>
      </c>
      <c r="E107" s="59" t="s">
        <v>20</v>
      </c>
      <c r="F107" s="66" t="s">
        <v>21</v>
      </c>
      <c r="G107" s="170">
        <f t="shared" si="1"/>
        <v>0</v>
      </c>
      <c r="H107" s="170"/>
      <c r="I107" s="170"/>
    </row>
    <row r="108" spans="1:9" ht="27" customHeight="1" hidden="1">
      <c r="A108" s="138">
        <v>2486</v>
      </c>
      <c r="B108" s="139" t="s">
        <v>731</v>
      </c>
      <c r="C108" s="139">
        <v>8</v>
      </c>
      <c r="D108" s="139">
        <v>6</v>
      </c>
      <c r="E108" s="59" t="s">
        <v>22</v>
      </c>
      <c r="F108" s="66" t="s">
        <v>23</v>
      </c>
      <c r="G108" s="170">
        <f aca="true" t="shared" si="2" ref="G108:G153">SUM(H108:I108)</f>
        <v>0</v>
      </c>
      <c r="H108" s="170"/>
      <c r="I108" s="170"/>
    </row>
    <row r="109" spans="1:9" ht="27" customHeight="1" hidden="1">
      <c r="A109" s="138">
        <v>2487</v>
      </c>
      <c r="B109" s="139" t="s">
        <v>731</v>
      </c>
      <c r="C109" s="139">
        <v>8</v>
      </c>
      <c r="D109" s="139">
        <v>7</v>
      </c>
      <c r="E109" s="59" t="s">
        <v>24</v>
      </c>
      <c r="F109" s="66" t="s">
        <v>25</v>
      </c>
      <c r="G109" s="170">
        <f t="shared" si="2"/>
        <v>0</v>
      </c>
      <c r="H109" s="170"/>
      <c r="I109" s="170"/>
    </row>
    <row r="110" spans="1:9" ht="27" customHeight="1" hidden="1">
      <c r="A110" s="138">
        <v>2490</v>
      </c>
      <c r="B110" s="52" t="s">
        <v>731</v>
      </c>
      <c r="C110" s="52">
        <v>9</v>
      </c>
      <c r="D110" s="52">
        <v>0</v>
      </c>
      <c r="E110" s="60" t="s">
        <v>375</v>
      </c>
      <c r="F110" s="61" t="s">
        <v>27</v>
      </c>
      <c r="G110" s="170">
        <f t="shared" si="2"/>
        <v>0</v>
      </c>
      <c r="H110" s="170">
        <f>SUM(H111)</f>
        <v>0</v>
      </c>
      <c r="I110" s="170"/>
    </row>
    <row r="111" spans="1:9" ht="27" customHeight="1" hidden="1">
      <c r="A111" s="138">
        <v>2491</v>
      </c>
      <c r="B111" s="139" t="s">
        <v>731</v>
      </c>
      <c r="C111" s="139">
        <v>9</v>
      </c>
      <c r="D111" s="139">
        <v>1</v>
      </c>
      <c r="E111" s="59" t="s">
        <v>26</v>
      </c>
      <c r="F111" s="66" t="s">
        <v>28</v>
      </c>
      <c r="G111" s="170">
        <f t="shared" si="2"/>
        <v>8000</v>
      </c>
      <c r="H111" s="170"/>
      <c r="I111" s="170">
        <f>SUM(I112)</f>
        <v>8000</v>
      </c>
    </row>
    <row r="112" spans="1:9" s="38" customFormat="1" ht="23.25" customHeight="1">
      <c r="A112" s="138">
        <v>2500</v>
      </c>
      <c r="B112" s="52" t="s">
        <v>733</v>
      </c>
      <c r="C112" s="52">
        <v>0</v>
      </c>
      <c r="D112" s="52">
        <v>0</v>
      </c>
      <c r="E112" s="146" t="s">
        <v>154</v>
      </c>
      <c r="F112" s="67" t="s">
        <v>29</v>
      </c>
      <c r="G112" s="170">
        <f t="shared" si="2"/>
        <v>76000</v>
      </c>
      <c r="H112" s="170">
        <f>SUM(H113)</f>
        <v>68000</v>
      </c>
      <c r="I112" s="170">
        <v>8000</v>
      </c>
    </row>
    <row r="113" spans="1:9" ht="16.5" customHeight="1">
      <c r="A113" s="138">
        <v>2510</v>
      </c>
      <c r="B113" s="52" t="s">
        <v>733</v>
      </c>
      <c r="C113" s="52">
        <v>1</v>
      </c>
      <c r="D113" s="52">
        <v>0</v>
      </c>
      <c r="E113" s="60" t="s">
        <v>376</v>
      </c>
      <c r="F113" s="61" t="s">
        <v>31</v>
      </c>
      <c r="G113" s="170">
        <f t="shared" si="2"/>
        <v>76000</v>
      </c>
      <c r="H113" s="170">
        <f>SUM(H114)</f>
        <v>68000</v>
      </c>
      <c r="I113" s="170">
        <v>8000</v>
      </c>
    </row>
    <row r="114" spans="1:9" ht="15.75" customHeight="1">
      <c r="A114" s="138">
        <v>2511</v>
      </c>
      <c r="B114" s="139" t="s">
        <v>733</v>
      </c>
      <c r="C114" s="139">
        <v>1</v>
      </c>
      <c r="D114" s="139">
        <v>1</v>
      </c>
      <c r="E114" s="59" t="s">
        <v>30</v>
      </c>
      <c r="F114" s="66" t="s">
        <v>32</v>
      </c>
      <c r="G114" s="170">
        <f t="shared" si="2"/>
        <v>76000</v>
      </c>
      <c r="H114" s="170">
        <v>68000</v>
      </c>
      <c r="I114" s="170">
        <v>8000</v>
      </c>
    </row>
    <row r="115" spans="1:9" ht="1.5" customHeight="1" hidden="1">
      <c r="A115" s="138">
        <v>2520</v>
      </c>
      <c r="B115" s="52" t="s">
        <v>733</v>
      </c>
      <c r="C115" s="52">
        <v>2</v>
      </c>
      <c r="D115" s="52">
        <v>0</v>
      </c>
      <c r="E115" s="60" t="s">
        <v>377</v>
      </c>
      <c r="F115" s="61" t="s">
        <v>33</v>
      </c>
      <c r="G115" s="170">
        <f t="shared" si="2"/>
        <v>0</v>
      </c>
      <c r="H115" s="170">
        <f>SUM(H116)</f>
        <v>0</v>
      </c>
      <c r="I115" s="170">
        <v>0</v>
      </c>
    </row>
    <row r="116" spans="1:9" ht="16.5" customHeight="1" hidden="1">
      <c r="A116" s="138">
        <v>2521</v>
      </c>
      <c r="B116" s="139" t="s">
        <v>733</v>
      </c>
      <c r="C116" s="139">
        <v>2</v>
      </c>
      <c r="D116" s="139">
        <v>1</v>
      </c>
      <c r="E116" s="59" t="s">
        <v>34</v>
      </c>
      <c r="F116" s="66" t="s">
        <v>35</v>
      </c>
      <c r="G116" s="170">
        <f t="shared" si="2"/>
        <v>0</v>
      </c>
      <c r="H116" s="170"/>
      <c r="I116" s="170">
        <f>SUM(I117)</f>
        <v>0</v>
      </c>
    </row>
    <row r="117" spans="1:9" ht="25.5" customHeight="1" hidden="1">
      <c r="A117" s="138">
        <v>2530</v>
      </c>
      <c r="B117" s="52" t="s">
        <v>733</v>
      </c>
      <c r="C117" s="52">
        <v>3</v>
      </c>
      <c r="D117" s="52">
        <v>0</v>
      </c>
      <c r="E117" s="60" t="s">
        <v>378</v>
      </c>
      <c r="F117" s="61" t="s">
        <v>37</v>
      </c>
      <c r="G117" s="170">
        <f t="shared" si="2"/>
        <v>0</v>
      </c>
      <c r="H117" s="170">
        <f>SUM(H118)</f>
        <v>0</v>
      </c>
      <c r="I117" s="170"/>
    </row>
    <row r="118" spans="1:9" ht="16.5" customHeight="1" hidden="1">
      <c r="A118" s="138">
        <v>2531</v>
      </c>
      <c r="B118" s="139" t="s">
        <v>733</v>
      </c>
      <c r="C118" s="139">
        <v>3</v>
      </c>
      <c r="D118" s="139">
        <v>1</v>
      </c>
      <c r="E118" s="59" t="s">
        <v>36</v>
      </c>
      <c r="F118" s="66" t="s">
        <v>38</v>
      </c>
      <c r="G118" s="170">
        <f t="shared" si="2"/>
        <v>0</v>
      </c>
      <c r="H118" s="170"/>
      <c r="I118" s="170">
        <f>SUM(I119)</f>
        <v>0</v>
      </c>
    </row>
    <row r="119" spans="1:9" ht="27.75" customHeight="1" hidden="1">
      <c r="A119" s="138">
        <v>2540</v>
      </c>
      <c r="B119" s="52" t="s">
        <v>733</v>
      </c>
      <c r="C119" s="52">
        <v>4</v>
      </c>
      <c r="D119" s="52">
        <v>0</v>
      </c>
      <c r="E119" s="60" t="s">
        <v>379</v>
      </c>
      <c r="F119" s="61" t="s">
        <v>40</v>
      </c>
      <c r="G119" s="170">
        <f t="shared" si="2"/>
        <v>0</v>
      </c>
      <c r="H119" s="170">
        <f>SUM(H120)</f>
        <v>0</v>
      </c>
      <c r="I119" s="170"/>
    </row>
    <row r="120" spans="1:9" ht="27" customHeight="1" hidden="1">
      <c r="A120" s="138">
        <v>2541</v>
      </c>
      <c r="B120" s="139" t="s">
        <v>733</v>
      </c>
      <c r="C120" s="139">
        <v>4</v>
      </c>
      <c r="D120" s="139">
        <v>1</v>
      </c>
      <c r="E120" s="59" t="s">
        <v>39</v>
      </c>
      <c r="F120" s="66" t="s">
        <v>41</v>
      </c>
      <c r="G120" s="170">
        <f t="shared" si="2"/>
        <v>0</v>
      </c>
      <c r="H120" s="170"/>
      <c r="I120" s="170">
        <f>SUM(I121)</f>
        <v>0</v>
      </c>
    </row>
    <row r="121" spans="1:9" ht="39.75" customHeight="1" hidden="1">
      <c r="A121" s="138">
        <v>2550</v>
      </c>
      <c r="B121" s="52" t="s">
        <v>733</v>
      </c>
      <c r="C121" s="52">
        <v>5</v>
      </c>
      <c r="D121" s="52">
        <v>0</v>
      </c>
      <c r="E121" s="60" t="s">
        <v>380</v>
      </c>
      <c r="F121" s="61" t="s">
        <v>43</v>
      </c>
      <c r="G121" s="170">
        <f t="shared" si="2"/>
        <v>0</v>
      </c>
      <c r="H121" s="170">
        <f>SUM(H122)</f>
        <v>0</v>
      </c>
      <c r="I121" s="170"/>
    </row>
    <row r="122" spans="1:9" ht="26.25" customHeight="1">
      <c r="A122" s="138">
        <v>2560</v>
      </c>
      <c r="B122" s="139" t="s">
        <v>733</v>
      </c>
      <c r="C122" s="139" t="s">
        <v>1050</v>
      </c>
      <c r="D122" s="139" t="s">
        <v>621</v>
      </c>
      <c r="E122" s="238" t="s">
        <v>1052</v>
      </c>
      <c r="F122" s="66" t="s">
        <v>44</v>
      </c>
      <c r="G122" s="170">
        <f t="shared" si="2"/>
        <v>0</v>
      </c>
      <c r="H122" s="170">
        <v>0</v>
      </c>
      <c r="I122" s="170">
        <v>0</v>
      </c>
    </row>
    <row r="123" spans="1:9" ht="27" customHeight="1" hidden="1">
      <c r="A123" s="138">
        <v>2560</v>
      </c>
      <c r="B123" s="52" t="s">
        <v>733</v>
      </c>
      <c r="C123" s="52">
        <v>6</v>
      </c>
      <c r="D123" s="52">
        <v>0</v>
      </c>
      <c r="E123" s="60" t="s">
        <v>381</v>
      </c>
      <c r="F123" s="61" t="s">
        <v>46</v>
      </c>
      <c r="G123" s="170">
        <f t="shared" si="2"/>
        <v>0</v>
      </c>
      <c r="H123" s="170">
        <f>SUM(H124)</f>
        <v>0</v>
      </c>
      <c r="I123" s="170">
        <v>0</v>
      </c>
    </row>
    <row r="124" spans="1:9" ht="27" customHeight="1" hidden="1">
      <c r="A124" s="138">
        <v>2561</v>
      </c>
      <c r="B124" s="139" t="s">
        <v>733</v>
      </c>
      <c r="C124" s="139">
        <v>6</v>
      </c>
      <c r="D124" s="139">
        <v>1</v>
      </c>
      <c r="E124" s="59" t="s">
        <v>45</v>
      </c>
      <c r="F124" s="66" t="s">
        <v>47</v>
      </c>
      <c r="G124" s="170">
        <f t="shared" si="2"/>
        <v>0</v>
      </c>
      <c r="H124" s="170"/>
      <c r="I124" s="170">
        <f>SUM(I125)</f>
        <v>0</v>
      </c>
    </row>
    <row r="125" spans="1:9" ht="27" customHeight="1">
      <c r="A125" s="138">
        <v>2561</v>
      </c>
      <c r="B125" s="139" t="s">
        <v>733</v>
      </c>
      <c r="C125" s="139" t="s">
        <v>1050</v>
      </c>
      <c r="D125" s="139" t="s">
        <v>622</v>
      </c>
      <c r="E125" s="238" t="s">
        <v>1051</v>
      </c>
      <c r="F125" s="66"/>
      <c r="G125" s="170">
        <f>SUM(H125:I125)</f>
        <v>0</v>
      </c>
      <c r="H125" s="170" t="s">
        <v>1029</v>
      </c>
      <c r="I125" s="170">
        <v>0</v>
      </c>
    </row>
    <row r="126" spans="1:9" s="38" customFormat="1" ht="27" customHeight="1">
      <c r="A126" s="138">
        <v>2600</v>
      </c>
      <c r="B126" s="52" t="s">
        <v>734</v>
      </c>
      <c r="C126" s="52">
        <v>0</v>
      </c>
      <c r="D126" s="52">
        <v>0</v>
      </c>
      <c r="E126" s="146" t="s">
        <v>149</v>
      </c>
      <c r="F126" s="67" t="s">
        <v>48</v>
      </c>
      <c r="G126" s="170">
        <f t="shared" si="2"/>
        <v>12000</v>
      </c>
      <c r="H126" s="170">
        <f>SUM(H127+H129+H131+H133+H135+H137)</f>
        <v>7000</v>
      </c>
      <c r="I126" s="170">
        <v>5000</v>
      </c>
    </row>
    <row r="127" spans="1:9" ht="13.5" customHeight="1">
      <c r="A127" s="138">
        <v>2610</v>
      </c>
      <c r="B127" s="52" t="s">
        <v>734</v>
      </c>
      <c r="C127" s="52">
        <v>1</v>
      </c>
      <c r="D127" s="52">
        <v>0</v>
      </c>
      <c r="E127" s="60" t="s">
        <v>382</v>
      </c>
      <c r="F127" s="61" t="s">
        <v>49</v>
      </c>
      <c r="G127" s="170">
        <f t="shared" si="2"/>
        <v>3000</v>
      </c>
      <c r="H127" s="170">
        <v>3000</v>
      </c>
      <c r="I127" s="170">
        <v>0</v>
      </c>
    </row>
    <row r="128" spans="1:9" ht="14.25" customHeight="1" hidden="1">
      <c r="A128" s="138">
        <v>2611</v>
      </c>
      <c r="B128" s="139" t="s">
        <v>734</v>
      </c>
      <c r="C128" s="139">
        <v>1</v>
      </c>
      <c r="D128" s="139">
        <v>1</v>
      </c>
      <c r="E128" s="59" t="s">
        <v>50</v>
      </c>
      <c r="F128" s="66" t="s">
        <v>51</v>
      </c>
      <c r="G128" s="170">
        <f t="shared" si="2"/>
        <v>18000</v>
      </c>
      <c r="H128" s="170">
        <v>2000</v>
      </c>
      <c r="I128" s="170">
        <v>16000</v>
      </c>
    </row>
    <row r="129" spans="1:9" ht="14.25" customHeight="1">
      <c r="A129" s="138">
        <v>2620</v>
      </c>
      <c r="B129" s="52" t="s">
        <v>734</v>
      </c>
      <c r="C129" s="52">
        <v>2</v>
      </c>
      <c r="D129" s="52">
        <v>0</v>
      </c>
      <c r="E129" s="60" t="s">
        <v>383</v>
      </c>
      <c r="F129" s="61" t="s">
        <v>53</v>
      </c>
      <c r="G129" s="170">
        <f t="shared" si="2"/>
        <v>0</v>
      </c>
      <c r="H129" s="170">
        <f>SUM(H130)</f>
        <v>0</v>
      </c>
      <c r="I129" s="170">
        <v>0</v>
      </c>
    </row>
    <row r="130" spans="1:9" ht="14.25" customHeight="1">
      <c r="A130" s="138">
        <v>2621</v>
      </c>
      <c r="B130" s="139" t="s">
        <v>734</v>
      </c>
      <c r="C130" s="139">
        <v>2</v>
      </c>
      <c r="D130" s="139">
        <v>1</v>
      </c>
      <c r="E130" s="59" t="s">
        <v>52</v>
      </c>
      <c r="F130" s="66" t="s">
        <v>54</v>
      </c>
      <c r="G130" s="170">
        <f>SUM(H130:I130)</f>
        <v>0</v>
      </c>
      <c r="H130" s="170">
        <f>SUM(H131)</f>
        <v>0</v>
      </c>
      <c r="I130" s="170">
        <v>0</v>
      </c>
    </row>
    <row r="131" spans="1:9" ht="14.25" customHeight="1" hidden="1">
      <c r="A131" s="138">
        <v>2630</v>
      </c>
      <c r="B131" s="52" t="s">
        <v>734</v>
      </c>
      <c r="C131" s="52">
        <v>3</v>
      </c>
      <c r="D131" s="52">
        <v>0</v>
      </c>
      <c r="E131" s="60" t="s">
        <v>384</v>
      </c>
      <c r="F131" s="61" t="s">
        <v>55</v>
      </c>
      <c r="G131" s="170">
        <f t="shared" si="2"/>
        <v>1000</v>
      </c>
      <c r="H131" s="170">
        <f>SUM(H132)</f>
        <v>0</v>
      </c>
      <c r="I131" s="170">
        <v>1000</v>
      </c>
    </row>
    <row r="132" spans="1:9" ht="14.25" customHeight="1" hidden="1">
      <c r="A132" s="138">
        <v>2631</v>
      </c>
      <c r="B132" s="139" t="s">
        <v>734</v>
      </c>
      <c r="C132" s="139">
        <v>3</v>
      </c>
      <c r="D132" s="139">
        <v>1</v>
      </c>
      <c r="E132" s="59" t="s">
        <v>56</v>
      </c>
      <c r="F132" s="70" t="s">
        <v>57</v>
      </c>
      <c r="G132" s="170">
        <f t="shared" si="2"/>
        <v>5000</v>
      </c>
      <c r="H132" s="170"/>
      <c r="I132" s="170">
        <f>SUM(I133)</f>
        <v>5000</v>
      </c>
    </row>
    <row r="133" spans="1:9" ht="14.25" customHeight="1">
      <c r="A133" s="138">
        <v>2640</v>
      </c>
      <c r="B133" s="52" t="s">
        <v>734</v>
      </c>
      <c r="C133" s="52">
        <v>4</v>
      </c>
      <c r="D133" s="52">
        <v>0</v>
      </c>
      <c r="E133" s="60" t="s">
        <v>385</v>
      </c>
      <c r="F133" s="61" t="s">
        <v>58</v>
      </c>
      <c r="G133" s="170">
        <f t="shared" si="2"/>
        <v>9000</v>
      </c>
      <c r="H133" s="170">
        <f>SUM(H134)</f>
        <v>4000</v>
      </c>
      <c r="I133" s="170">
        <v>5000</v>
      </c>
    </row>
    <row r="134" spans="1:9" ht="16.5" customHeight="1">
      <c r="A134" s="138">
        <v>2641</v>
      </c>
      <c r="B134" s="139" t="s">
        <v>734</v>
      </c>
      <c r="C134" s="139">
        <v>4</v>
      </c>
      <c r="D134" s="139">
        <v>1</v>
      </c>
      <c r="E134" s="59" t="s">
        <v>59</v>
      </c>
      <c r="F134" s="66" t="s">
        <v>60</v>
      </c>
      <c r="G134" s="170">
        <f t="shared" si="2"/>
        <v>9000</v>
      </c>
      <c r="H134" s="170">
        <v>4000</v>
      </c>
      <c r="I134" s="170">
        <v>5000</v>
      </c>
    </row>
    <row r="135" spans="1:9" ht="38.25" customHeight="1" hidden="1">
      <c r="A135" s="138">
        <v>2650</v>
      </c>
      <c r="B135" s="52" t="s">
        <v>734</v>
      </c>
      <c r="C135" s="52">
        <v>5</v>
      </c>
      <c r="D135" s="52">
        <v>0</v>
      </c>
      <c r="E135" s="60" t="s">
        <v>386</v>
      </c>
      <c r="F135" s="61" t="s">
        <v>67</v>
      </c>
      <c r="G135" s="170">
        <f t="shared" si="2"/>
        <v>967.5</v>
      </c>
      <c r="H135" s="170">
        <f>SUM(H136)</f>
        <v>0</v>
      </c>
      <c r="I135" s="170">
        <v>967.5</v>
      </c>
    </row>
    <row r="136" spans="1:9" ht="39" customHeight="1" hidden="1">
      <c r="A136" s="138">
        <v>2651</v>
      </c>
      <c r="B136" s="139" t="s">
        <v>734</v>
      </c>
      <c r="C136" s="139">
        <v>5</v>
      </c>
      <c r="D136" s="139">
        <v>1</v>
      </c>
      <c r="E136" s="59" t="s">
        <v>66</v>
      </c>
      <c r="F136" s="66" t="s">
        <v>68</v>
      </c>
      <c r="G136" s="170">
        <f t="shared" si="2"/>
        <v>0</v>
      </c>
      <c r="H136" s="170"/>
      <c r="I136" s="170">
        <f>SUM(I137)</f>
        <v>0</v>
      </c>
    </row>
    <row r="137" spans="1:9" ht="12" customHeight="1">
      <c r="A137" s="138">
        <v>2660</v>
      </c>
      <c r="B137" s="52" t="s">
        <v>734</v>
      </c>
      <c r="C137" s="52">
        <v>6</v>
      </c>
      <c r="D137" s="52">
        <v>0</v>
      </c>
      <c r="E137" s="60" t="s">
        <v>387</v>
      </c>
      <c r="F137" s="68" t="s">
        <v>81</v>
      </c>
      <c r="G137" s="170">
        <f t="shared" si="2"/>
        <v>0</v>
      </c>
      <c r="H137" s="170">
        <f>SUM(H138)</f>
        <v>0</v>
      </c>
      <c r="I137" s="170"/>
    </row>
    <row r="138" spans="1:9" ht="14.25" customHeight="1">
      <c r="A138" s="138">
        <v>2661</v>
      </c>
      <c r="B138" s="139" t="s">
        <v>734</v>
      </c>
      <c r="C138" s="139">
        <v>6</v>
      </c>
      <c r="D138" s="139">
        <v>1</v>
      </c>
      <c r="E138" s="59" t="s">
        <v>69</v>
      </c>
      <c r="F138" s="66" t="s">
        <v>82</v>
      </c>
      <c r="G138" s="170">
        <v>0</v>
      </c>
      <c r="H138" s="170"/>
      <c r="I138" s="170">
        <v>0</v>
      </c>
    </row>
    <row r="139" spans="1:9" s="38" customFormat="1" ht="25.5" customHeight="1">
      <c r="A139" s="138">
        <v>2700</v>
      </c>
      <c r="B139" s="52" t="s">
        <v>735</v>
      </c>
      <c r="C139" s="52">
        <v>0</v>
      </c>
      <c r="D139" s="52">
        <v>0</v>
      </c>
      <c r="E139" s="146" t="s">
        <v>148</v>
      </c>
      <c r="F139" s="67" t="s">
        <v>83</v>
      </c>
      <c r="G139" s="170">
        <f t="shared" si="2"/>
        <v>9600</v>
      </c>
      <c r="H139" s="170">
        <f>SUM(H140+H144+H149+H154+H156+H158)</f>
        <v>0</v>
      </c>
      <c r="I139" s="170">
        <v>9600</v>
      </c>
    </row>
    <row r="140" spans="1:9" ht="12.75" customHeight="1">
      <c r="A140" s="138">
        <v>2710</v>
      </c>
      <c r="B140" s="52" t="s">
        <v>735</v>
      </c>
      <c r="C140" s="52">
        <v>1</v>
      </c>
      <c r="D140" s="52">
        <v>0</v>
      </c>
      <c r="E140" s="60" t="s">
        <v>388</v>
      </c>
      <c r="F140" s="61" t="s">
        <v>84</v>
      </c>
      <c r="G140" s="170">
        <f t="shared" si="2"/>
        <v>0</v>
      </c>
      <c r="H140" s="170">
        <f>SUM(H141:H143)</f>
        <v>0</v>
      </c>
      <c r="I140" s="170">
        <v>0</v>
      </c>
    </row>
    <row r="141" spans="1:9" ht="0.75" customHeight="1" hidden="1">
      <c r="A141" s="138">
        <v>2711</v>
      </c>
      <c r="B141" s="139" t="s">
        <v>735</v>
      </c>
      <c r="C141" s="139">
        <v>1</v>
      </c>
      <c r="D141" s="139">
        <v>1</v>
      </c>
      <c r="E141" s="59" t="s">
        <v>85</v>
      </c>
      <c r="F141" s="66" t="s">
        <v>86</v>
      </c>
      <c r="G141" s="170">
        <f t="shared" si="2"/>
        <v>0</v>
      </c>
      <c r="H141" s="170"/>
      <c r="I141" s="170">
        <f>SUM(I142:I144)</f>
        <v>0</v>
      </c>
    </row>
    <row r="142" spans="1:9" ht="9.75" customHeight="1" hidden="1">
      <c r="A142" s="138">
        <v>2712</v>
      </c>
      <c r="B142" s="139" t="s">
        <v>735</v>
      </c>
      <c r="C142" s="139">
        <v>1</v>
      </c>
      <c r="D142" s="139">
        <v>2</v>
      </c>
      <c r="E142" s="59" t="s">
        <v>87</v>
      </c>
      <c r="F142" s="66" t="s">
        <v>88</v>
      </c>
      <c r="G142" s="170">
        <f t="shared" si="2"/>
        <v>0</v>
      </c>
      <c r="H142" s="170"/>
      <c r="I142" s="170"/>
    </row>
    <row r="143" spans="1:9" ht="13.5" customHeight="1">
      <c r="A143" s="138">
        <v>2713</v>
      </c>
      <c r="B143" s="139" t="s">
        <v>735</v>
      </c>
      <c r="C143" s="139">
        <v>1</v>
      </c>
      <c r="D143" s="139">
        <v>3</v>
      </c>
      <c r="E143" s="59" t="s">
        <v>467</v>
      </c>
      <c r="F143" s="66" t="s">
        <v>89</v>
      </c>
      <c r="G143" s="170">
        <f t="shared" si="2"/>
        <v>0</v>
      </c>
      <c r="H143" s="170"/>
      <c r="I143" s="170"/>
    </row>
    <row r="144" spans="1:9" ht="12.75" customHeight="1">
      <c r="A144" s="138">
        <v>2720</v>
      </c>
      <c r="B144" s="52" t="s">
        <v>735</v>
      </c>
      <c r="C144" s="52">
        <v>2</v>
      </c>
      <c r="D144" s="52">
        <v>0</v>
      </c>
      <c r="E144" s="60" t="s">
        <v>389</v>
      </c>
      <c r="F144" s="61" t="s">
        <v>90</v>
      </c>
      <c r="G144" s="170">
        <f t="shared" si="2"/>
        <v>0</v>
      </c>
      <c r="H144" s="170">
        <f>SUM(H145:H148)</f>
        <v>0</v>
      </c>
      <c r="I144" s="170"/>
    </row>
    <row r="145" spans="1:9" ht="13.5" customHeight="1">
      <c r="A145" s="138">
        <v>2721</v>
      </c>
      <c r="B145" s="139" t="s">
        <v>735</v>
      </c>
      <c r="C145" s="139">
        <v>2</v>
      </c>
      <c r="D145" s="139">
        <v>1</v>
      </c>
      <c r="E145" s="59" t="s">
        <v>91</v>
      </c>
      <c r="F145" s="66" t="s">
        <v>92</v>
      </c>
      <c r="G145" s="170">
        <f t="shared" si="2"/>
        <v>9600</v>
      </c>
      <c r="H145" s="170"/>
      <c r="I145" s="170">
        <v>9600</v>
      </c>
    </row>
    <row r="146" spans="1:9" ht="12.75" customHeight="1">
      <c r="A146" s="138">
        <v>2722</v>
      </c>
      <c r="B146" s="139" t="s">
        <v>735</v>
      </c>
      <c r="C146" s="139">
        <v>2</v>
      </c>
      <c r="D146" s="139">
        <v>2</v>
      </c>
      <c r="E146" s="59" t="s">
        <v>93</v>
      </c>
      <c r="F146" s="66" t="s">
        <v>94</v>
      </c>
      <c r="G146" s="170">
        <f t="shared" si="2"/>
        <v>0</v>
      </c>
      <c r="H146" s="170"/>
      <c r="I146" s="170"/>
    </row>
    <row r="147" spans="1:9" ht="12" customHeight="1">
      <c r="A147" s="138">
        <v>2723</v>
      </c>
      <c r="B147" s="139" t="s">
        <v>735</v>
      </c>
      <c r="C147" s="139">
        <v>2</v>
      </c>
      <c r="D147" s="139">
        <v>3</v>
      </c>
      <c r="E147" s="59" t="s">
        <v>468</v>
      </c>
      <c r="F147" s="66" t="s">
        <v>95</v>
      </c>
      <c r="G147" s="170">
        <f t="shared" si="2"/>
        <v>0</v>
      </c>
      <c r="H147" s="170"/>
      <c r="I147" s="170"/>
    </row>
    <row r="148" spans="1:9" ht="13.5" customHeight="1">
      <c r="A148" s="138">
        <v>2724</v>
      </c>
      <c r="B148" s="139" t="s">
        <v>735</v>
      </c>
      <c r="C148" s="139">
        <v>2</v>
      </c>
      <c r="D148" s="139">
        <v>4</v>
      </c>
      <c r="E148" s="59" t="s">
        <v>96</v>
      </c>
      <c r="F148" s="66" t="s">
        <v>98</v>
      </c>
      <c r="G148" s="170">
        <f t="shared" si="2"/>
        <v>0</v>
      </c>
      <c r="H148" s="170"/>
      <c r="I148" s="170"/>
    </row>
    <row r="149" spans="1:9" ht="12.75" customHeight="1">
      <c r="A149" s="138">
        <v>2730</v>
      </c>
      <c r="B149" s="52" t="s">
        <v>735</v>
      </c>
      <c r="C149" s="52">
        <v>3</v>
      </c>
      <c r="D149" s="52">
        <v>0</v>
      </c>
      <c r="E149" s="60" t="s">
        <v>390</v>
      </c>
      <c r="F149" s="61" t="s">
        <v>101</v>
      </c>
      <c r="G149" s="170">
        <f t="shared" si="2"/>
        <v>0</v>
      </c>
      <c r="H149" s="170">
        <f>SUM(H150:H153)</f>
        <v>0</v>
      </c>
      <c r="I149" s="170"/>
    </row>
    <row r="150" spans="1:9" ht="13.5" customHeight="1" hidden="1">
      <c r="A150" s="138">
        <v>2731</v>
      </c>
      <c r="B150" s="139" t="s">
        <v>735</v>
      </c>
      <c r="C150" s="139">
        <v>3</v>
      </c>
      <c r="D150" s="139">
        <v>1</v>
      </c>
      <c r="E150" s="59" t="s">
        <v>102</v>
      </c>
      <c r="F150" s="62" t="s">
        <v>103</v>
      </c>
      <c r="G150" s="170">
        <f t="shared" si="2"/>
        <v>0</v>
      </c>
      <c r="H150" s="170"/>
      <c r="I150" s="170">
        <f>SUM(I151:I154)</f>
        <v>0</v>
      </c>
    </row>
    <row r="151" spans="1:9" ht="14.25" customHeight="1" hidden="1">
      <c r="A151" s="138">
        <v>2732</v>
      </c>
      <c r="B151" s="139" t="s">
        <v>735</v>
      </c>
      <c r="C151" s="139">
        <v>3</v>
      </c>
      <c r="D151" s="139">
        <v>2</v>
      </c>
      <c r="E151" s="59" t="s">
        <v>104</v>
      </c>
      <c r="F151" s="62" t="s">
        <v>105</v>
      </c>
      <c r="G151" s="170">
        <f t="shared" si="2"/>
        <v>0</v>
      </c>
      <c r="H151" s="170"/>
      <c r="I151" s="170"/>
    </row>
    <row r="152" spans="1:9" ht="11.25" customHeight="1" hidden="1">
      <c r="A152" s="138">
        <v>2733</v>
      </c>
      <c r="B152" s="139" t="s">
        <v>735</v>
      </c>
      <c r="C152" s="139">
        <v>3</v>
      </c>
      <c r="D152" s="139">
        <v>3</v>
      </c>
      <c r="E152" s="59" t="s">
        <v>106</v>
      </c>
      <c r="F152" s="62" t="s">
        <v>107</v>
      </c>
      <c r="G152" s="170">
        <f t="shared" si="2"/>
        <v>0</v>
      </c>
      <c r="H152" s="170"/>
      <c r="I152" s="170"/>
    </row>
    <row r="153" spans="1:9" ht="11.25" customHeight="1" hidden="1">
      <c r="A153" s="138">
        <v>2734</v>
      </c>
      <c r="B153" s="139" t="s">
        <v>735</v>
      </c>
      <c r="C153" s="139">
        <v>3</v>
      </c>
      <c r="D153" s="139">
        <v>4</v>
      </c>
      <c r="E153" s="59" t="s">
        <v>108</v>
      </c>
      <c r="F153" s="62" t="s">
        <v>109</v>
      </c>
      <c r="G153" s="170">
        <f t="shared" si="2"/>
        <v>0</v>
      </c>
      <c r="H153" s="170"/>
      <c r="I153" s="170"/>
    </row>
    <row r="154" spans="1:9" ht="11.25" customHeight="1">
      <c r="A154" s="138">
        <v>2740</v>
      </c>
      <c r="B154" s="52" t="s">
        <v>735</v>
      </c>
      <c r="C154" s="52">
        <v>4</v>
      </c>
      <c r="D154" s="52">
        <v>0</v>
      </c>
      <c r="E154" s="60" t="s">
        <v>391</v>
      </c>
      <c r="F154" s="61" t="s">
        <v>111</v>
      </c>
      <c r="G154" s="170">
        <f aca="true" t="shared" si="3" ref="G154:G201">SUM(H154:I154)</f>
        <v>0</v>
      </c>
      <c r="H154" s="170">
        <f>SUM(H155)</f>
        <v>0</v>
      </c>
      <c r="I154" s="170"/>
    </row>
    <row r="155" spans="1:9" ht="9.75" customHeight="1" hidden="1">
      <c r="A155" s="138">
        <v>2741</v>
      </c>
      <c r="B155" s="139" t="s">
        <v>735</v>
      </c>
      <c r="C155" s="139">
        <v>4</v>
      </c>
      <c r="D155" s="139">
        <v>1</v>
      </c>
      <c r="E155" s="59" t="s">
        <v>110</v>
      </c>
      <c r="F155" s="66" t="s">
        <v>112</v>
      </c>
      <c r="G155" s="170">
        <f t="shared" si="3"/>
        <v>0</v>
      </c>
      <c r="H155" s="170"/>
      <c r="I155" s="170">
        <f>SUM(I156)</f>
        <v>0</v>
      </c>
    </row>
    <row r="156" spans="1:9" ht="10.5" customHeight="1">
      <c r="A156" s="138">
        <v>2750</v>
      </c>
      <c r="B156" s="52" t="s">
        <v>735</v>
      </c>
      <c r="C156" s="52">
        <v>5</v>
      </c>
      <c r="D156" s="52">
        <v>0</v>
      </c>
      <c r="E156" s="60" t="s">
        <v>392</v>
      </c>
      <c r="F156" s="61" t="s">
        <v>114</v>
      </c>
      <c r="G156" s="170">
        <f t="shared" si="3"/>
        <v>0</v>
      </c>
      <c r="H156" s="170">
        <f>SUM(H157)</f>
        <v>0</v>
      </c>
      <c r="I156" s="170"/>
    </row>
    <row r="157" spans="1:9" ht="24.75" customHeight="1">
      <c r="A157" s="138">
        <v>2751</v>
      </c>
      <c r="B157" s="139" t="s">
        <v>735</v>
      </c>
      <c r="C157" s="139">
        <v>5</v>
      </c>
      <c r="D157" s="139">
        <v>1</v>
      </c>
      <c r="E157" s="59" t="s">
        <v>113</v>
      </c>
      <c r="F157" s="66" t="s">
        <v>114</v>
      </c>
      <c r="G157" s="170">
        <f t="shared" si="3"/>
        <v>0</v>
      </c>
      <c r="H157" s="170"/>
      <c r="I157" s="170">
        <f>SUM(I158)</f>
        <v>0</v>
      </c>
    </row>
    <row r="158" spans="1:9" ht="8.25" customHeight="1" hidden="1">
      <c r="A158" s="138">
        <v>2760</v>
      </c>
      <c r="B158" s="52" t="s">
        <v>735</v>
      </c>
      <c r="C158" s="52">
        <v>6</v>
      </c>
      <c r="D158" s="52">
        <v>0</v>
      </c>
      <c r="E158" s="60" t="s">
        <v>393</v>
      </c>
      <c r="F158" s="61" t="s">
        <v>116</v>
      </c>
      <c r="G158" s="170">
        <f t="shared" si="3"/>
        <v>0</v>
      </c>
      <c r="H158" s="170">
        <f>SUM(H159:H160)</f>
        <v>0</v>
      </c>
      <c r="I158" s="170"/>
    </row>
    <row r="159" spans="1:9" ht="9" customHeight="1" hidden="1">
      <c r="A159" s="138">
        <v>2761</v>
      </c>
      <c r="B159" s="139" t="s">
        <v>735</v>
      </c>
      <c r="C159" s="139">
        <v>6</v>
      </c>
      <c r="D159" s="139">
        <v>1</v>
      </c>
      <c r="E159" s="59" t="s">
        <v>736</v>
      </c>
      <c r="F159" s="61"/>
      <c r="G159" s="170">
        <f t="shared" si="3"/>
        <v>19041.8</v>
      </c>
      <c r="H159" s="170"/>
      <c r="I159" s="170">
        <f>SUM(I160:I161)</f>
        <v>19041.8</v>
      </c>
    </row>
    <row r="160" spans="1:9" ht="10.5" customHeight="1" hidden="1">
      <c r="A160" s="138">
        <v>2762</v>
      </c>
      <c r="B160" s="139" t="s">
        <v>735</v>
      </c>
      <c r="C160" s="139">
        <v>6</v>
      </c>
      <c r="D160" s="139">
        <v>2</v>
      </c>
      <c r="E160" s="59" t="s">
        <v>115</v>
      </c>
      <c r="F160" s="66" t="s">
        <v>117</v>
      </c>
      <c r="G160" s="170">
        <f t="shared" si="3"/>
        <v>0</v>
      </c>
      <c r="H160" s="170"/>
      <c r="I160" s="170"/>
    </row>
    <row r="161" spans="1:9" s="38" customFormat="1" ht="13.5" customHeight="1">
      <c r="A161" s="138">
        <v>2800</v>
      </c>
      <c r="B161" s="52" t="s">
        <v>737</v>
      </c>
      <c r="C161" s="52">
        <v>0</v>
      </c>
      <c r="D161" s="52">
        <v>0</v>
      </c>
      <c r="E161" s="147" t="s">
        <v>150</v>
      </c>
      <c r="F161" s="67" t="s">
        <v>118</v>
      </c>
      <c r="G161" s="170">
        <f t="shared" si="3"/>
        <v>36411.8</v>
      </c>
      <c r="H161" s="170">
        <f>SUM(H162+H164+H172+H176+H180+H182)</f>
        <v>17370</v>
      </c>
      <c r="I161" s="170">
        <v>19041.8</v>
      </c>
    </row>
    <row r="162" spans="1:9" ht="15" customHeight="1" hidden="1">
      <c r="A162" s="138">
        <v>2810</v>
      </c>
      <c r="B162" s="139" t="s">
        <v>737</v>
      </c>
      <c r="C162" s="139">
        <v>1</v>
      </c>
      <c r="D162" s="139">
        <v>0</v>
      </c>
      <c r="E162" s="60" t="s">
        <v>394</v>
      </c>
      <c r="F162" s="61" t="s">
        <v>120</v>
      </c>
      <c r="G162" s="170">
        <f t="shared" si="3"/>
        <v>8000</v>
      </c>
      <c r="H162" s="170">
        <f>SUM(H163)</f>
        <v>3000</v>
      </c>
      <c r="I162" s="170">
        <v>5000</v>
      </c>
    </row>
    <row r="163" spans="1:9" ht="11.25" customHeight="1">
      <c r="A163" s="138">
        <v>2811</v>
      </c>
      <c r="B163" s="139" t="s">
        <v>737</v>
      </c>
      <c r="C163" s="139">
        <v>1</v>
      </c>
      <c r="D163" s="139">
        <v>1</v>
      </c>
      <c r="E163" s="59" t="s">
        <v>119</v>
      </c>
      <c r="F163" s="66" t="s">
        <v>121</v>
      </c>
      <c r="G163" s="170">
        <f t="shared" si="3"/>
        <v>3000</v>
      </c>
      <c r="H163" s="170">
        <v>3000</v>
      </c>
      <c r="I163" s="170">
        <v>0</v>
      </c>
    </row>
    <row r="164" spans="1:9" ht="13.5" customHeight="1">
      <c r="A164" s="138">
        <v>2820</v>
      </c>
      <c r="B164" s="52" t="s">
        <v>737</v>
      </c>
      <c r="C164" s="52">
        <v>2</v>
      </c>
      <c r="D164" s="52">
        <v>0</v>
      </c>
      <c r="E164" s="60" t="s">
        <v>395</v>
      </c>
      <c r="F164" s="61" t="s">
        <v>122</v>
      </c>
      <c r="G164" s="170">
        <f t="shared" si="3"/>
        <v>22811.8</v>
      </c>
      <c r="H164" s="170">
        <f>SUM(H165:H171)</f>
        <v>12770</v>
      </c>
      <c r="I164" s="170">
        <v>10041.8</v>
      </c>
    </row>
    <row r="165" spans="1:9" ht="14.25" customHeight="1" hidden="1">
      <c r="A165" s="138">
        <v>2821</v>
      </c>
      <c r="B165" s="139" t="s">
        <v>737</v>
      </c>
      <c r="C165" s="139">
        <v>2</v>
      </c>
      <c r="D165" s="139">
        <v>1</v>
      </c>
      <c r="E165" s="59" t="s">
        <v>738</v>
      </c>
      <c r="F165" s="61"/>
      <c r="G165" s="170">
        <f t="shared" si="3"/>
        <v>19041.8</v>
      </c>
      <c r="H165" s="170"/>
      <c r="I165" s="170">
        <f>SUM(I166:I172)</f>
        <v>19041.8</v>
      </c>
    </row>
    <row r="166" spans="1:9" ht="14.25" customHeight="1" hidden="1">
      <c r="A166" s="138">
        <v>2822</v>
      </c>
      <c r="B166" s="139" t="s">
        <v>737</v>
      </c>
      <c r="C166" s="139">
        <v>2</v>
      </c>
      <c r="D166" s="139">
        <v>2</v>
      </c>
      <c r="E166" s="59" t="s">
        <v>739</v>
      </c>
      <c r="F166" s="61"/>
      <c r="G166" s="170">
        <f t="shared" si="3"/>
        <v>0</v>
      </c>
      <c r="H166" s="170"/>
      <c r="I166" s="170"/>
    </row>
    <row r="167" spans="1:9" ht="14.25" customHeight="1">
      <c r="A167" s="138">
        <v>2823</v>
      </c>
      <c r="B167" s="139" t="s">
        <v>737</v>
      </c>
      <c r="C167" s="139">
        <v>2</v>
      </c>
      <c r="D167" s="139">
        <v>3</v>
      </c>
      <c r="E167" s="59" t="s">
        <v>771</v>
      </c>
      <c r="F167" s="66" t="s">
        <v>123</v>
      </c>
      <c r="G167" s="170">
        <f t="shared" si="3"/>
        <v>18311.8</v>
      </c>
      <c r="H167" s="170">
        <v>8270</v>
      </c>
      <c r="I167" s="170">
        <v>10041.8</v>
      </c>
    </row>
    <row r="168" spans="1:9" ht="13.5" customHeight="1">
      <c r="A168" s="138">
        <v>2824</v>
      </c>
      <c r="B168" s="139" t="s">
        <v>737</v>
      </c>
      <c r="C168" s="139">
        <v>2</v>
      </c>
      <c r="D168" s="139">
        <v>4</v>
      </c>
      <c r="E168" s="59" t="s">
        <v>740</v>
      </c>
      <c r="F168" s="66"/>
      <c r="G168" s="170">
        <f t="shared" si="3"/>
        <v>4500</v>
      </c>
      <c r="H168" s="170">
        <v>4500</v>
      </c>
      <c r="I168" s="170">
        <v>0</v>
      </c>
    </row>
    <row r="169" spans="1:9" ht="14.25" customHeight="1" hidden="1">
      <c r="A169" s="138">
        <v>2825</v>
      </c>
      <c r="B169" s="139" t="s">
        <v>737</v>
      </c>
      <c r="C169" s="139">
        <v>2</v>
      </c>
      <c r="D169" s="139">
        <v>5</v>
      </c>
      <c r="E169" s="59" t="s">
        <v>741</v>
      </c>
      <c r="F169" s="66"/>
      <c r="G169" s="170">
        <f t="shared" si="3"/>
        <v>0</v>
      </c>
      <c r="H169" s="170"/>
      <c r="I169" s="170"/>
    </row>
    <row r="170" spans="1:9" ht="14.25" customHeight="1" hidden="1">
      <c r="A170" s="138">
        <v>2826</v>
      </c>
      <c r="B170" s="139" t="s">
        <v>737</v>
      </c>
      <c r="C170" s="139">
        <v>2</v>
      </c>
      <c r="D170" s="139">
        <v>6</v>
      </c>
      <c r="E170" s="59" t="s">
        <v>742</v>
      </c>
      <c r="F170" s="66"/>
      <c r="G170" s="170">
        <f t="shared" si="3"/>
        <v>0</v>
      </c>
      <c r="H170" s="170"/>
      <c r="I170" s="170"/>
    </row>
    <row r="171" spans="1:9" ht="15.75" customHeight="1">
      <c r="A171" s="138">
        <v>2827</v>
      </c>
      <c r="B171" s="139" t="s">
        <v>737</v>
      </c>
      <c r="C171" s="139">
        <v>2</v>
      </c>
      <c r="D171" s="139">
        <v>7</v>
      </c>
      <c r="E171" s="59" t="s">
        <v>743</v>
      </c>
      <c r="F171" s="66"/>
      <c r="G171" s="170">
        <f t="shared" si="3"/>
        <v>9000</v>
      </c>
      <c r="H171" s="170">
        <v>0</v>
      </c>
      <c r="I171" s="170">
        <v>9000</v>
      </c>
    </row>
    <row r="172" spans="1:11" ht="36" customHeight="1">
      <c r="A172" s="138">
        <v>2830</v>
      </c>
      <c r="B172" s="52" t="s">
        <v>737</v>
      </c>
      <c r="C172" s="52">
        <v>3</v>
      </c>
      <c r="D172" s="52">
        <v>0</v>
      </c>
      <c r="E172" s="60" t="s">
        <v>398</v>
      </c>
      <c r="F172" s="68" t="s">
        <v>124</v>
      </c>
      <c r="G172" s="170">
        <f t="shared" si="3"/>
        <v>900</v>
      </c>
      <c r="H172" s="170">
        <f>SUM(H173:H175)</f>
        <v>900</v>
      </c>
      <c r="I172" s="170">
        <f>SUM(I173:I175)</f>
        <v>0</v>
      </c>
      <c r="K172" s="9" t="s">
        <v>1028</v>
      </c>
    </row>
    <row r="173" spans="1:9" ht="15">
      <c r="A173" s="138">
        <v>2831</v>
      </c>
      <c r="B173" s="139" t="s">
        <v>737</v>
      </c>
      <c r="C173" s="139">
        <v>3</v>
      </c>
      <c r="D173" s="139">
        <v>1</v>
      </c>
      <c r="E173" s="59" t="s">
        <v>772</v>
      </c>
      <c r="F173" s="68"/>
      <c r="G173" s="170">
        <f t="shared" si="3"/>
        <v>500</v>
      </c>
      <c r="H173" s="170">
        <v>500</v>
      </c>
      <c r="I173" s="170">
        <f aca="true" t="shared" si="4" ref="I173:I178">SUM(I174:I176)</f>
        <v>0</v>
      </c>
    </row>
    <row r="174" spans="1:9" ht="15">
      <c r="A174" s="138">
        <v>2832</v>
      </c>
      <c r="B174" s="139" t="s">
        <v>737</v>
      </c>
      <c r="C174" s="139">
        <v>3</v>
      </c>
      <c r="D174" s="139">
        <v>2</v>
      </c>
      <c r="E174" s="59" t="s">
        <v>778</v>
      </c>
      <c r="F174" s="68"/>
      <c r="G174" s="170">
        <f t="shared" si="3"/>
        <v>0</v>
      </c>
      <c r="H174" s="170"/>
      <c r="I174" s="170">
        <f t="shared" si="4"/>
        <v>0</v>
      </c>
    </row>
    <row r="175" spans="1:9" ht="14.25" customHeight="1">
      <c r="A175" s="138">
        <v>2833</v>
      </c>
      <c r="B175" s="139" t="s">
        <v>737</v>
      </c>
      <c r="C175" s="139">
        <v>3</v>
      </c>
      <c r="D175" s="139">
        <v>3</v>
      </c>
      <c r="E175" s="59" t="s">
        <v>779</v>
      </c>
      <c r="F175" s="66" t="s">
        <v>125</v>
      </c>
      <c r="G175" s="170">
        <f t="shared" si="3"/>
        <v>400</v>
      </c>
      <c r="H175" s="170">
        <v>400</v>
      </c>
      <c r="I175" s="170">
        <f t="shared" si="4"/>
        <v>0</v>
      </c>
    </row>
    <row r="176" spans="1:9" ht="26.25" customHeight="1">
      <c r="A176" s="138">
        <v>2840</v>
      </c>
      <c r="B176" s="52" t="s">
        <v>737</v>
      </c>
      <c r="C176" s="52">
        <v>4</v>
      </c>
      <c r="D176" s="52">
        <v>0</v>
      </c>
      <c r="E176" s="60" t="s">
        <v>399</v>
      </c>
      <c r="F176" s="68" t="s">
        <v>126</v>
      </c>
      <c r="G176" s="170">
        <f t="shared" si="3"/>
        <v>700</v>
      </c>
      <c r="H176" s="170">
        <f>SUM(H177:H179)</f>
        <v>700</v>
      </c>
      <c r="I176" s="170">
        <f t="shared" si="4"/>
        <v>0</v>
      </c>
    </row>
    <row r="177" spans="1:9" ht="15">
      <c r="A177" s="138">
        <v>2841</v>
      </c>
      <c r="B177" s="139" t="s">
        <v>737</v>
      </c>
      <c r="C177" s="139">
        <v>4</v>
      </c>
      <c r="D177" s="139">
        <v>1</v>
      </c>
      <c r="E177" s="59" t="s">
        <v>781</v>
      </c>
      <c r="F177" s="68"/>
      <c r="G177" s="170">
        <f t="shared" si="3"/>
        <v>0</v>
      </c>
      <c r="H177" s="170">
        <v>0</v>
      </c>
      <c r="I177" s="170">
        <f t="shared" si="4"/>
        <v>0</v>
      </c>
    </row>
    <row r="178" spans="1:9" ht="24" customHeight="1">
      <c r="A178" s="138">
        <v>2842</v>
      </c>
      <c r="B178" s="139" t="s">
        <v>737</v>
      </c>
      <c r="C178" s="139">
        <v>4</v>
      </c>
      <c r="D178" s="139">
        <v>2</v>
      </c>
      <c r="E178" s="59" t="s">
        <v>782</v>
      </c>
      <c r="F178" s="68"/>
      <c r="G178" s="170">
        <f t="shared" si="3"/>
        <v>700</v>
      </c>
      <c r="H178" s="170">
        <v>700</v>
      </c>
      <c r="I178" s="170">
        <f t="shared" si="4"/>
        <v>0</v>
      </c>
    </row>
    <row r="179" spans="1:9" ht="16.5" customHeight="1" hidden="1">
      <c r="A179" s="138">
        <v>2843</v>
      </c>
      <c r="B179" s="139" t="s">
        <v>737</v>
      </c>
      <c r="C179" s="139">
        <v>4</v>
      </c>
      <c r="D179" s="139">
        <v>3</v>
      </c>
      <c r="E179" s="59" t="s">
        <v>780</v>
      </c>
      <c r="F179" s="66" t="s">
        <v>127</v>
      </c>
      <c r="G179" s="170">
        <f t="shared" si="3"/>
        <v>0</v>
      </c>
      <c r="H179" s="170"/>
      <c r="I179" s="170"/>
    </row>
    <row r="180" spans="1:9" ht="36.75" customHeight="1" hidden="1">
      <c r="A180" s="138">
        <v>2850</v>
      </c>
      <c r="B180" s="52" t="s">
        <v>737</v>
      </c>
      <c r="C180" s="52">
        <v>5</v>
      </c>
      <c r="D180" s="52">
        <v>0</v>
      </c>
      <c r="E180" s="71" t="s">
        <v>416</v>
      </c>
      <c r="F180" s="68" t="s">
        <v>129</v>
      </c>
      <c r="G180" s="170">
        <f t="shared" si="3"/>
        <v>0</v>
      </c>
      <c r="H180" s="170">
        <f>SUM(H181)</f>
        <v>0</v>
      </c>
      <c r="I180" s="170"/>
    </row>
    <row r="181" spans="1:9" ht="26.25" customHeight="1" hidden="1">
      <c r="A181" s="138">
        <v>2851</v>
      </c>
      <c r="B181" s="52" t="s">
        <v>737</v>
      </c>
      <c r="C181" s="52">
        <v>5</v>
      </c>
      <c r="D181" s="52">
        <v>1</v>
      </c>
      <c r="E181" s="72" t="s">
        <v>128</v>
      </c>
      <c r="F181" s="66" t="s">
        <v>130</v>
      </c>
      <c r="G181" s="170">
        <f t="shared" si="3"/>
        <v>0</v>
      </c>
      <c r="H181" s="170"/>
      <c r="I181" s="170">
        <f>SUM(I182)</f>
        <v>0</v>
      </c>
    </row>
    <row r="182" spans="1:9" ht="26.25" customHeight="1" hidden="1">
      <c r="A182" s="138">
        <v>2860</v>
      </c>
      <c r="B182" s="52" t="s">
        <v>737</v>
      </c>
      <c r="C182" s="52">
        <v>6</v>
      </c>
      <c r="D182" s="52">
        <v>0</v>
      </c>
      <c r="E182" s="71" t="s">
        <v>417</v>
      </c>
      <c r="F182" s="68" t="s">
        <v>259</v>
      </c>
      <c r="G182" s="170">
        <f t="shared" si="3"/>
        <v>0</v>
      </c>
      <c r="H182" s="170">
        <f>SUM(H183)</f>
        <v>0</v>
      </c>
      <c r="I182" s="170"/>
    </row>
    <row r="183" spans="1:9" ht="26.25" customHeight="1" hidden="1">
      <c r="A183" s="138">
        <v>2861</v>
      </c>
      <c r="B183" s="139" t="s">
        <v>737</v>
      </c>
      <c r="C183" s="139">
        <v>6</v>
      </c>
      <c r="D183" s="139">
        <v>1</v>
      </c>
      <c r="E183" s="72" t="s">
        <v>131</v>
      </c>
      <c r="F183" s="66" t="s">
        <v>260</v>
      </c>
      <c r="G183" s="170">
        <f t="shared" si="3"/>
        <v>0</v>
      </c>
      <c r="H183" s="170"/>
      <c r="I183" s="170">
        <f>SUM(I184)</f>
        <v>0</v>
      </c>
    </row>
    <row r="184" spans="1:9" s="38" customFormat="1" ht="15" customHeight="1">
      <c r="A184" s="138">
        <v>2900</v>
      </c>
      <c r="B184" s="52" t="s">
        <v>744</v>
      </c>
      <c r="C184" s="52">
        <v>0</v>
      </c>
      <c r="D184" s="52">
        <v>0</v>
      </c>
      <c r="E184" s="147" t="s">
        <v>418</v>
      </c>
      <c r="F184" s="67" t="s">
        <v>261</v>
      </c>
      <c r="G184" s="170">
        <f t="shared" si="3"/>
        <v>79947.1</v>
      </c>
      <c r="H184" s="170">
        <f>SUM(H185+H189+H192+H195+H198+H201+H203+H205)</f>
        <v>79947.1</v>
      </c>
      <c r="I184" s="170">
        <f>SUM(I185+I189+I192+I195+I198+I199+I203+I205)</f>
        <v>0</v>
      </c>
    </row>
    <row r="185" spans="1:9" ht="24.75" customHeight="1">
      <c r="A185" s="138">
        <v>2910</v>
      </c>
      <c r="B185" s="52" t="s">
        <v>744</v>
      </c>
      <c r="C185" s="52">
        <v>1</v>
      </c>
      <c r="D185" s="52">
        <v>0</v>
      </c>
      <c r="E185" s="60" t="s">
        <v>419</v>
      </c>
      <c r="F185" s="61" t="s">
        <v>262</v>
      </c>
      <c r="G185" s="170">
        <f t="shared" si="3"/>
        <v>34880</v>
      </c>
      <c r="H185" s="170">
        <f>SUM(H186:H187)</f>
        <v>34880</v>
      </c>
      <c r="I185" s="170">
        <v>0</v>
      </c>
    </row>
    <row r="186" spans="1:9" ht="13.5" customHeight="1">
      <c r="A186" s="138">
        <v>2911</v>
      </c>
      <c r="B186" s="139" t="s">
        <v>744</v>
      </c>
      <c r="C186" s="139">
        <v>1</v>
      </c>
      <c r="D186" s="139">
        <v>1</v>
      </c>
      <c r="E186" s="59" t="s">
        <v>263</v>
      </c>
      <c r="F186" s="66" t="s">
        <v>264</v>
      </c>
      <c r="G186" s="170">
        <f t="shared" si="3"/>
        <v>34480</v>
      </c>
      <c r="H186" s="170">
        <v>34480</v>
      </c>
      <c r="I186" s="170">
        <v>0</v>
      </c>
    </row>
    <row r="187" spans="1:9" ht="18" customHeight="1">
      <c r="A187" s="138">
        <v>2912</v>
      </c>
      <c r="B187" s="139" t="s">
        <v>744</v>
      </c>
      <c r="C187" s="139">
        <v>1</v>
      </c>
      <c r="D187" s="139" t="s">
        <v>623</v>
      </c>
      <c r="E187" s="59" t="s">
        <v>1045</v>
      </c>
      <c r="F187" s="66" t="s">
        <v>264</v>
      </c>
      <c r="G187" s="170">
        <f t="shared" si="3"/>
        <v>400</v>
      </c>
      <c r="H187" s="170">
        <v>400</v>
      </c>
      <c r="I187" s="170">
        <v>0</v>
      </c>
    </row>
    <row r="188" spans="1:9" ht="2.25" customHeight="1" hidden="1">
      <c r="A188" s="138">
        <v>2912</v>
      </c>
      <c r="B188" s="139" t="s">
        <v>744</v>
      </c>
      <c r="C188" s="139">
        <v>1</v>
      </c>
      <c r="D188" s="139">
        <v>2</v>
      </c>
      <c r="E188" s="59" t="s">
        <v>745</v>
      </c>
      <c r="F188" s="66" t="s">
        <v>265</v>
      </c>
      <c r="G188" s="170">
        <f t="shared" si="3"/>
        <v>0</v>
      </c>
      <c r="H188" s="170">
        <v>0</v>
      </c>
      <c r="I188" s="170">
        <v>0</v>
      </c>
    </row>
    <row r="189" spans="1:9" ht="15" customHeight="1" hidden="1">
      <c r="A189" s="138">
        <v>2920</v>
      </c>
      <c r="B189" s="52" t="s">
        <v>744</v>
      </c>
      <c r="C189" s="52">
        <v>2</v>
      </c>
      <c r="D189" s="52">
        <v>0</v>
      </c>
      <c r="E189" s="60" t="s">
        <v>420</v>
      </c>
      <c r="F189" s="61" t="s">
        <v>266</v>
      </c>
      <c r="G189" s="170">
        <f t="shared" si="3"/>
        <v>0</v>
      </c>
      <c r="H189" s="170">
        <f>SUM(H190:H191)</f>
        <v>0</v>
      </c>
      <c r="I189" s="170">
        <f>SUM(J188:K188)</f>
        <v>0</v>
      </c>
    </row>
    <row r="190" spans="1:9" ht="18.75" customHeight="1" hidden="1">
      <c r="A190" s="138">
        <v>2921</v>
      </c>
      <c r="B190" s="139" t="s">
        <v>744</v>
      </c>
      <c r="C190" s="139">
        <v>2</v>
      </c>
      <c r="D190" s="139">
        <v>1</v>
      </c>
      <c r="E190" s="59" t="s">
        <v>746</v>
      </c>
      <c r="F190" s="66" t="s">
        <v>267</v>
      </c>
      <c r="G190" s="170">
        <f t="shared" si="3"/>
        <v>0</v>
      </c>
      <c r="H190" s="170">
        <f>SUM(I190:J190)</f>
        <v>0</v>
      </c>
      <c r="I190" s="170">
        <f>SUM(I191:I192)</f>
        <v>0</v>
      </c>
    </row>
    <row r="191" spans="1:9" ht="18.75" customHeight="1" hidden="1">
      <c r="A191" s="138">
        <v>2922</v>
      </c>
      <c r="B191" s="139" t="s">
        <v>744</v>
      </c>
      <c r="C191" s="139">
        <v>2</v>
      </c>
      <c r="D191" s="139">
        <v>2</v>
      </c>
      <c r="E191" s="59" t="s">
        <v>747</v>
      </c>
      <c r="F191" s="66" t="s">
        <v>268</v>
      </c>
      <c r="G191" s="170">
        <f t="shared" si="3"/>
        <v>0</v>
      </c>
      <c r="H191" s="170">
        <v>0</v>
      </c>
      <c r="I191" s="170">
        <f>SUM(J190:K190)</f>
        <v>0</v>
      </c>
    </row>
    <row r="192" spans="1:9" ht="39" customHeight="1" hidden="1">
      <c r="A192" s="138">
        <v>2930</v>
      </c>
      <c r="B192" s="52" t="s">
        <v>744</v>
      </c>
      <c r="C192" s="52">
        <v>3</v>
      </c>
      <c r="D192" s="52">
        <v>0</v>
      </c>
      <c r="E192" s="60" t="s">
        <v>421</v>
      </c>
      <c r="F192" s="61" t="s">
        <v>269</v>
      </c>
      <c r="G192" s="170">
        <f t="shared" si="3"/>
        <v>0</v>
      </c>
      <c r="H192" s="170">
        <f>SUM(H193:H194)</f>
        <v>0</v>
      </c>
      <c r="I192" s="170">
        <f>SUM(J191:K191)</f>
        <v>0</v>
      </c>
    </row>
    <row r="193" spans="1:9" ht="27" customHeight="1" hidden="1">
      <c r="A193" s="138">
        <v>2931</v>
      </c>
      <c r="B193" s="139" t="s">
        <v>744</v>
      </c>
      <c r="C193" s="139">
        <v>3</v>
      </c>
      <c r="D193" s="139">
        <v>1</v>
      </c>
      <c r="E193" s="59" t="s">
        <v>748</v>
      </c>
      <c r="F193" s="66" t="s">
        <v>270</v>
      </c>
      <c r="G193" s="170">
        <f t="shared" si="3"/>
        <v>0</v>
      </c>
      <c r="H193" s="170">
        <f>SUM(I193:J193)</f>
        <v>0</v>
      </c>
      <c r="I193" s="170">
        <f>SUM(I194:I195)</f>
        <v>0</v>
      </c>
    </row>
    <row r="194" spans="1:9" ht="15" hidden="1">
      <c r="A194" s="138">
        <v>2932</v>
      </c>
      <c r="B194" s="139" t="s">
        <v>744</v>
      </c>
      <c r="C194" s="139">
        <v>3</v>
      </c>
      <c r="D194" s="139">
        <v>2</v>
      </c>
      <c r="E194" s="59" t="s">
        <v>749</v>
      </c>
      <c r="F194" s="66"/>
      <c r="G194" s="170">
        <f t="shared" si="3"/>
        <v>0</v>
      </c>
      <c r="H194" s="170">
        <f>SUM(I194:J194)</f>
        <v>0</v>
      </c>
      <c r="I194" s="170">
        <f>SUM(J193:K193)</f>
        <v>0</v>
      </c>
    </row>
    <row r="195" spans="1:9" ht="16.5" customHeight="1" hidden="1">
      <c r="A195" s="138">
        <v>2940</v>
      </c>
      <c r="B195" s="52" t="s">
        <v>744</v>
      </c>
      <c r="C195" s="52">
        <v>4</v>
      </c>
      <c r="D195" s="52">
        <v>0</v>
      </c>
      <c r="E195" s="60" t="s">
        <v>422</v>
      </c>
      <c r="F195" s="61" t="s">
        <v>271</v>
      </c>
      <c r="G195" s="170">
        <f t="shared" si="3"/>
        <v>0</v>
      </c>
      <c r="H195" s="170">
        <f>SUM(H196:H197)</f>
        <v>0</v>
      </c>
      <c r="I195" s="170">
        <f>SUM(J194:K194)</f>
        <v>0</v>
      </c>
    </row>
    <row r="196" spans="1:9" ht="16.5" customHeight="1" hidden="1">
      <c r="A196" s="138">
        <v>2941</v>
      </c>
      <c r="B196" s="139" t="s">
        <v>744</v>
      </c>
      <c r="C196" s="139">
        <v>4</v>
      </c>
      <c r="D196" s="139">
        <v>1</v>
      </c>
      <c r="E196" s="59" t="s">
        <v>750</v>
      </c>
      <c r="F196" s="66" t="s">
        <v>272</v>
      </c>
      <c r="G196" s="170">
        <f t="shared" si="3"/>
        <v>0</v>
      </c>
      <c r="H196" s="170">
        <f>SUM(I196:J196)</f>
        <v>0</v>
      </c>
      <c r="I196" s="170">
        <f>SUM(I197:I198)</f>
        <v>0</v>
      </c>
    </row>
    <row r="197" spans="1:9" ht="16.5" customHeight="1" hidden="1">
      <c r="A197" s="138">
        <v>2942</v>
      </c>
      <c r="B197" s="139" t="s">
        <v>744</v>
      </c>
      <c r="C197" s="139">
        <v>4</v>
      </c>
      <c r="D197" s="139">
        <v>2</v>
      </c>
      <c r="E197" s="59" t="s">
        <v>751</v>
      </c>
      <c r="F197" s="66" t="s">
        <v>273</v>
      </c>
      <c r="G197" s="170">
        <f t="shared" si="3"/>
        <v>0</v>
      </c>
      <c r="H197" s="170">
        <f>SUM(I197:J197)</f>
        <v>0</v>
      </c>
      <c r="I197" s="170">
        <f>SUM(J196:K196)</f>
        <v>0</v>
      </c>
    </row>
    <row r="198" spans="1:9" ht="27.75" customHeight="1">
      <c r="A198" s="138">
        <v>2950</v>
      </c>
      <c r="B198" s="52" t="s">
        <v>744</v>
      </c>
      <c r="C198" s="52">
        <v>5</v>
      </c>
      <c r="D198" s="52">
        <v>0</v>
      </c>
      <c r="E198" s="60" t="s">
        <v>423</v>
      </c>
      <c r="F198" s="61" t="s">
        <v>274</v>
      </c>
      <c r="G198" s="170">
        <f t="shared" si="3"/>
        <v>45067.1</v>
      </c>
      <c r="H198" s="170">
        <f>SUM(H199:H200)</f>
        <v>45067.1</v>
      </c>
      <c r="I198" s="170">
        <f>SUM(J197:K197)</f>
        <v>0</v>
      </c>
    </row>
    <row r="199" spans="1:9" ht="13.5" customHeight="1">
      <c r="A199" s="138">
        <v>2951</v>
      </c>
      <c r="B199" s="139" t="s">
        <v>744</v>
      </c>
      <c r="C199" s="139">
        <v>5</v>
      </c>
      <c r="D199" s="139">
        <v>1</v>
      </c>
      <c r="E199" s="59" t="s">
        <v>752</v>
      </c>
      <c r="F199" s="61"/>
      <c r="G199" s="170">
        <f t="shared" si="3"/>
        <v>45067.1</v>
      </c>
      <c r="H199" s="170">
        <v>45067.1</v>
      </c>
      <c r="I199" s="170">
        <v>0</v>
      </c>
    </row>
    <row r="200" spans="1:9" ht="12" customHeight="1" hidden="1">
      <c r="A200" s="138">
        <v>2952</v>
      </c>
      <c r="B200" s="139" t="s">
        <v>744</v>
      </c>
      <c r="C200" s="139">
        <v>5</v>
      </c>
      <c r="D200" s="139">
        <v>2</v>
      </c>
      <c r="E200" s="59" t="s">
        <v>753</v>
      </c>
      <c r="F200" s="66" t="s">
        <v>275</v>
      </c>
      <c r="G200" s="170">
        <f t="shared" si="3"/>
        <v>0</v>
      </c>
      <c r="H200" s="170">
        <v>0</v>
      </c>
      <c r="I200" s="170">
        <v>0</v>
      </c>
    </row>
    <row r="201" spans="1:9" ht="26.25" customHeight="1" hidden="1">
      <c r="A201" s="138">
        <v>2960</v>
      </c>
      <c r="B201" s="52" t="s">
        <v>744</v>
      </c>
      <c r="C201" s="52">
        <v>6</v>
      </c>
      <c r="D201" s="52">
        <v>0</v>
      </c>
      <c r="E201" s="60" t="s">
        <v>424</v>
      </c>
      <c r="F201" s="61" t="s">
        <v>277</v>
      </c>
      <c r="G201" s="170">
        <f t="shared" si="3"/>
        <v>0</v>
      </c>
      <c r="H201" s="170">
        <f>SUM(H202)</f>
        <v>0</v>
      </c>
      <c r="I201" s="170">
        <v>0</v>
      </c>
    </row>
    <row r="202" spans="1:9" ht="24.75" customHeight="1" hidden="1">
      <c r="A202" s="138">
        <v>2961</v>
      </c>
      <c r="B202" s="139" t="s">
        <v>744</v>
      </c>
      <c r="C202" s="139">
        <v>6</v>
      </c>
      <c r="D202" s="139">
        <v>1</v>
      </c>
      <c r="E202" s="59" t="s">
        <v>276</v>
      </c>
      <c r="F202" s="66" t="s">
        <v>278</v>
      </c>
      <c r="G202" s="170">
        <f aca="true" t="shared" si="5" ref="G202:G227">SUM(H202:I202)</f>
        <v>0</v>
      </c>
      <c r="H202" s="170">
        <f>SUM(I202:J202)</f>
        <v>0</v>
      </c>
      <c r="I202" s="170">
        <f>SUM(I203)</f>
        <v>0</v>
      </c>
    </row>
    <row r="203" spans="1:9" ht="26.25" customHeight="1" hidden="1">
      <c r="A203" s="138">
        <v>2970</v>
      </c>
      <c r="B203" s="52" t="s">
        <v>744</v>
      </c>
      <c r="C203" s="52">
        <v>7</v>
      </c>
      <c r="D203" s="52">
        <v>0</v>
      </c>
      <c r="E203" s="60" t="s">
        <v>425</v>
      </c>
      <c r="F203" s="61" t="s">
        <v>280</v>
      </c>
      <c r="G203" s="170">
        <f t="shared" si="5"/>
        <v>0</v>
      </c>
      <c r="H203" s="170">
        <f>SUM(H204)</f>
        <v>0</v>
      </c>
      <c r="I203" s="170">
        <f>SUM(J202:K202)</f>
        <v>0</v>
      </c>
    </row>
    <row r="204" spans="1:9" ht="26.25" customHeight="1" hidden="1">
      <c r="A204" s="138">
        <v>2971</v>
      </c>
      <c r="B204" s="139" t="s">
        <v>744</v>
      </c>
      <c r="C204" s="139">
        <v>7</v>
      </c>
      <c r="D204" s="139">
        <v>1</v>
      </c>
      <c r="E204" s="59" t="s">
        <v>279</v>
      </c>
      <c r="F204" s="66" t="s">
        <v>280</v>
      </c>
      <c r="G204" s="170">
        <f t="shared" si="5"/>
        <v>0</v>
      </c>
      <c r="H204" s="170">
        <f>SUM(I204:J204)</f>
        <v>0</v>
      </c>
      <c r="I204" s="170">
        <f>SUM(I205)</f>
        <v>0</v>
      </c>
    </row>
    <row r="205" spans="1:9" ht="17.25" customHeight="1" hidden="1">
      <c r="A205" s="138">
        <v>2980</v>
      </c>
      <c r="B205" s="52" t="s">
        <v>744</v>
      </c>
      <c r="C205" s="52">
        <v>8</v>
      </c>
      <c r="D205" s="52">
        <v>0</v>
      </c>
      <c r="E205" s="60" t="s">
        <v>426</v>
      </c>
      <c r="F205" s="61" t="s">
        <v>282</v>
      </c>
      <c r="G205" s="170">
        <f t="shared" si="5"/>
        <v>0</v>
      </c>
      <c r="H205" s="170">
        <f>SUM(H206)</f>
        <v>0</v>
      </c>
      <c r="I205" s="170">
        <f>SUM(J204:K204)</f>
        <v>0</v>
      </c>
    </row>
    <row r="206" spans="1:9" ht="20.25" customHeight="1" hidden="1">
      <c r="A206" s="138">
        <v>2981</v>
      </c>
      <c r="B206" s="139" t="s">
        <v>744</v>
      </c>
      <c r="C206" s="139">
        <v>8</v>
      </c>
      <c r="D206" s="139">
        <v>1</v>
      </c>
      <c r="E206" s="59" t="s">
        <v>281</v>
      </c>
      <c r="F206" s="66" t="s">
        <v>283</v>
      </c>
      <c r="G206" s="170">
        <f t="shared" si="5"/>
        <v>0</v>
      </c>
      <c r="H206" s="170">
        <f>SUM(I206:J206)</f>
        <v>0</v>
      </c>
      <c r="I206" s="170">
        <f>SUM(I207)</f>
        <v>0</v>
      </c>
    </row>
    <row r="207" spans="1:9" s="38" customFormat="1" ht="15" customHeight="1">
      <c r="A207" s="138">
        <v>3000</v>
      </c>
      <c r="B207" s="52" t="s">
        <v>754</v>
      </c>
      <c r="C207" s="52">
        <v>0</v>
      </c>
      <c r="D207" s="52">
        <v>0</v>
      </c>
      <c r="E207" s="147" t="s">
        <v>427</v>
      </c>
      <c r="F207" s="67" t="s">
        <v>284</v>
      </c>
      <c r="G207" s="215">
        <f t="shared" si="5"/>
        <v>5140</v>
      </c>
      <c r="H207" s="219">
        <v>5140</v>
      </c>
      <c r="I207" s="170">
        <f>SUM(J206:K206)</f>
        <v>0</v>
      </c>
    </row>
    <row r="208" spans="1:9" ht="0.75" customHeight="1">
      <c r="A208" s="138">
        <v>3010</v>
      </c>
      <c r="B208" s="52" t="s">
        <v>754</v>
      </c>
      <c r="C208" s="52">
        <v>1</v>
      </c>
      <c r="D208" s="52">
        <v>0</v>
      </c>
      <c r="E208" s="60" t="s">
        <v>428</v>
      </c>
      <c r="F208" s="61" t="s">
        <v>285</v>
      </c>
      <c r="G208" s="170">
        <f t="shared" si="5"/>
        <v>0</v>
      </c>
      <c r="H208" s="170">
        <f>SUM(H209:H210)</f>
        <v>0</v>
      </c>
      <c r="I208" s="170">
        <f>SUM(I209+I212+I214+I216+I218+I220+I222+I224+I226)</f>
        <v>0</v>
      </c>
    </row>
    <row r="209" spans="1:9" ht="15.75" customHeight="1" hidden="1">
      <c r="A209" s="138">
        <v>3011</v>
      </c>
      <c r="B209" s="139" t="s">
        <v>754</v>
      </c>
      <c r="C209" s="139">
        <v>1</v>
      </c>
      <c r="D209" s="139">
        <v>1</v>
      </c>
      <c r="E209" s="59" t="s">
        <v>288</v>
      </c>
      <c r="F209" s="66" t="s">
        <v>289</v>
      </c>
      <c r="G209" s="170">
        <f t="shared" si="5"/>
        <v>0</v>
      </c>
      <c r="H209" s="170">
        <f>SUM(I209:J209)</f>
        <v>0</v>
      </c>
      <c r="I209" s="170">
        <f>SUM(I210:I211)</f>
        <v>0</v>
      </c>
    </row>
    <row r="210" spans="1:9" ht="15.75" customHeight="1" hidden="1">
      <c r="A210" s="138">
        <v>3012</v>
      </c>
      <c r="B210" s="139" t="s">
        <v>754</v>
      </c>
      <c r="C210" s="139">
        <v>1</v>
      </c>
      <c r="D210" s="139">
        <v>2</v>
      </c>
      <c r="E210" s="59" t="s">
        <v>290</v>
      </c>
      <c r="F210" s="66" t="s">
        <v>291</v>
      </c>
      <c r="G210" s="170">
        <f t="shared" si="5"/>
        <v>0</v>
      </c>
      <c r="H210" s="170">
        <f>SUM(I210:J210)</f>
        <v>0</v>
      </c>
      <c r="I210" s="170">
        <f>SUM(J209:K209)</f>
        <v>0</v>
      </c>
    </row>
    <row r="211" spans="1:9" ht="15.75" customHeight="1" hidden="1">
      <c r="A211" s="138">
        <v>3020</v>
      </c>
      <c r="B211" s="52" t="s">
        <v>754</v>
      </c>
      <c r="C211" s="52">
        <v>2</v>
      </c>
      <c r="D211" s="52">
        <v>0</v>
      </c>
      <c r="E211" s="60" t="s">
        <v>429</v>
      </c>
      <c r="F211" s="61" t="s">
        <v>293</v>
      </c>
      <c r="G211" s="170">
        <f t="shared" si="5"/>
        <v>0</v>
      </c>
      <c r="H211" s="170">
        <f>SUM(H212)</f>
        <v>0</v>
      </c>
      <c r="I211" s="170">
        <f>SUM(J210:K210)</f>
        <v>0</v>
      </c>
    </row>
    <row r="212" spans="1:9" ht="15.75" customHeight="1" hidden="1">
      <c r="A212" s="138">
        <v>3021</v>
      </c>
      <c r="B212" s="139" t="s">
        <v>754</v>
      </c>
      <c r="C212" s="139">
        <v>2</v>
      </c>
      <c r="D212" s="139">
        <v>1</v>
      </c>
      <c r="E212" s="59" t="s">
        <v>292</v>
      </c>
      <c r="F212" s="66" t="s">
        <v>294</v>
      </c>
      <c r="G212" s="170">
        <f t="shared" si="5"/>
        <v>0</v>
      </c>
      <c r="H212" s="170"/>
      <c r="I212" s="170">
        <f>SUM(I213)</f>
        <v>0</v>
      </c>
    </row>
    <row r="213" spans="1:9" ht="15.75" customHeight="1" hidden="1">
      <c r="A213" s="138">
        <v>3030</v>
      </c>
      <c r="B213" s="52" t="s">
        <v>754</v>
      </c>
      <c r="C213" s="52">
        <v>3</v>
      </c>
      <c r="D213" s="52">
        <v>0</v>
      </c>
      <c r="E213" s="60" t="s">
        <v>430</v>
      </c>
      <c r="F213" s="61" t="s">
        <v>296</v>
      </c>
      <c r="G213" s="170">
        <f t="shared" si="5"/>
        <v>0</v>
      </c>
      <c r="H213" s="170">
        <f>SUM(H214)</f>
        <v>0</v>
      </c>
      <c r="I213" s="170"/>
    </row>
    <row r="214" spans="1:9" s="16" customFormat="1" ht="15.75" customHeight="1" hidden="1">
      <c r="A214" s="138">
        <v>3031</v>
      </c>
      <c r="B214" s="139" t="s">
        <v>754</v>
      </c>
      <c r="C214" s="139">
        <v>3</v>
      </c>
      <c r="D214" s="139" t="s">
        <v>622</v>
      </c>
      <c r="E214" s="59" t="s">
        <v>295</v>
      </c>
      <c r="F214" s="61"/>
      <c r="G214" s="170">
        <f t="shared" si="5"/>
        <v>0</v>
      </c>
      <c r="H214" s="173"/>
      <c r="I214" s="170">
        <f>SUM(I215)</f>
        <v>0</v>
      </c>
    </row>
    <row r="215" spans="1:9" ht="15.75" customHeight="1" hidden="1">
      <c r="A215" s="138">
        <v>3040</v>
      </c>
      <c r="B215" s="52" t="s">
        <v>754</v>
      </c>
      <c r="C215" s="52">
        <v>4</v>
      </c>
      <c r="D215" s="52">
        <v>0</v>
      </c>
      <c r="E215" s="60" t="s">
        <v>431</v>
      </c>
      <c r="F215" s="61" t="s">
        <v>298</v>
      </c>
      <c r="G215" s="170">
        <f t="shared" si="5"/>
        <v>0</v>
      </c>
      <c r="H215" s="170">
        <f>SUM(H216)</f>
        <v>0</v>
      </c>
      <c r="I215" s="173"/>
    </row>
    <row r="216" spans="1:9" ht="15.75" customHeight="1" hidden="1">
      <c r="A216" s="138">
        <v>3041</v>
      </c>
      <c r="B216" s="139" t="s">
        <v>754</v>
      </c>
      <c r="C216" s="139">
        <v>4</v>
      </c>
      <c r="D216" s="139">
        <v>1</v>
      </c>
      <c r="E216" s="59" t="s">
        <v>297</v>
      </c>
      <c r="F216" s="66" t="s">
        <v>299</v>
      </c>
      <c r="G216" s="170">
        <f t="shared" si="5"/>
        <v>0</v>
      </c>
      <c r="H216" s="170"/>
      <c r="I216" s="170">
        <f>SUM(I217)</f>
        <v>0</v>
      </c>
    </row>
    <row r="217" spans="1:9" ht="15.75" customHeight="1" hidden="1">
      <c r="A217" s="138">
        <v>3050</v>
      </c>
      <c r="B217" s="52" t="s">
        <v>754</v>
      </c>
      <c r="C217" s="52">
        <v>5</v>
      </c>
      <c r="D217" s="52">
        <v>0</v>
      </c>
      <c r="E217" s="60" t="s">
        <v>432</v>
      </c>
      <c r="F217" s="61" t="s">
        <v>301</v>
      </c>
      <c r="G217" s="170">
        <f t="shared" si="5"/>
        <v>0</v>
      </c>
      <c r="H217" s="170">
        <f>SUM(H218)</f>
        <v>0</v>
      </c>
      <c r="I217" s="170"/>
    </row>
    <row r="218" spans="1:9" ht="15.75" customHeight="1" hidden="1">
      <c r="A218" s="138">
        <v>3051</v>
      </c>
      <c r="B218" s="139" t="s">
        <v>754</v>
      </c>
      <c r="C218" s="139">
        <v>5</v>
      </c>
      <c r="D218" s="139">
        <v>1</v>
      </c>
      <c r="E218" s="59" t="s">
        <v>300</v>
      </c>
      <c r="F218" s="66" t="s">
        <v>301</v>
      </c>
      <c r="G218" s="170">
        <f t="shared" si="5"/>
        <v>0</v>
      </c>
      <c r="H218" s="170"/>
      <c r="I218" s="170">
        <f>SUM(I219)</f>
        <v>0</v>
      </c>
    </row>
    <row r="219" spans="1:9" ht="15.75" customHeight="1" hidden="1">
      <c r="A219" s="138">
        <v>3060</v>
      </c>
      <c r="B219" s="52" t="s">
        <v>754</v>
      </c>
      <c r="C219" s="52">
        <v>6</v>
      </c>
      <c r="D219" s="52">
        <v>0</v>
      </c>
      <c r="E219" s="60" t="s">
        <v>433</v>
      </c>
      <c r="F219" s="61" t="s">
        <v>303</v>
      </c>
      <c r="G219" s="170">
        <f t="shared" si="5"/>
        <v>0</v>
      </c>
      <c r="H219" s="170">
        <f>SUM(H220)</f>
        <v>0</v>
      </c>
      <c r="I219" s="170"/>
    </row>
    <row r="220" spans="1:9" ht="15.75" customHeight="1" hidden="1">
      <c r="A220" s="138">
        <v>3061</v>
      </c>
      <c r="B220" s="139" t="s">
        <v>754</v>
      </c>
      <c r="C220" s="139">
        <v>6</v>
      </c>
      <c r="D220" s="139">
        <v>1</v>
      </c>
      <c r="E220" s="59" t="s">
        <v>302</v>
      </c>
      <c r="F220" s="66" t="s">
        <v>303</v>
      </c>
      <c r="G220" s="170">
        <f t="shared" si="5"/>
        <v>0</v>
      </c>
      <c r="H220" s="170"/>
      <c r="I220" s="170">
        <f>SUM(I221)</f>
        <v>0</v>
      </c>
    </row>
    <row r="221" spans="1:9" ht="26.25" customHeight="1" hidden="1">
      <c r="A221" s="138">
        <v>3070</v>
      </c>
      <c r="B221" s="52" t="s">
        <v>754</v>
      </c>
      <c r="C221" s="52">
        <v>7</v>
      </c>
      <c r="D221" s="52">
        <v>0</v>
      </c>
      <c r="E221" s="60" t="s">
        <v>434</v>
      </c>
      <c r="F221" s="61" t="s">
        <v>305</v>
      </c>
      <c r="G221" s="170">
        <f t="shared" si="5"/>
        <v>3000</v>
      </c>
      <c r="H221" s="170">
        <f>SUM(H222)</f>
        <v>3000</v>
      </c>
      <c r="I221" s="170"/>
    </row>
    <row r="222" spans="1:9" ht="24.75" customHeight="1" hidden="1">
      <c r="A222" s="138">
        <v>3071</v>
      </c>
      <c r="B222" s="139" t="s">
        <v>754</v>
      </c>
      <c r="C222" s="139">
        <v>7</v>
      </c>
      <c r="D222" s="139">
        <v>1</v>
      </c>
      <c r="E222" s="59" t="s">
        <v>304</v>
      </c>
      <c r="F222" s="66" t="s">
        <v>307</v>
      </c>
      <c r="G222" s="170">
        <f t="shared" si="5"/>
        <v>3000</v>
      </c>
      <c r="H222" s="170">
        <v>3000</v>
      </c>
      <c r="I222" s="170">
        <f>SUM(I223)</f>
        <v>0</v>
      </c>
    </row>
    <row r="223" spans="1:9" ht="37.5" customHeight="1" hidden="1">
      <c r="A223" s="138">
        <v>3080</v>
      </c>
      <c r="B223" s="52" t="s">
        <v>754</v>
      </c>
      <c r="C223" s="52">
        <v>8</v>
      </c>
      <c r="D223" s="52">
        <v>0</v>
      </c>
      <c r="E223" s="60" t="s">
        <v>435</v>
      </c>
      <c r="F223" s="61" t="s">
        <v>308</v>
      </c>
      <c r="G223" s="170">
        <f t="shared" si="5"/>
        <v>0</v>
      </c>
      <c r="H223" s="170">
        <f>SUM(H224)</f>
        <v>0</v>
      </c>
      <c r="I223" s="170"/>
    </row>
    <row r="224" spans="1:9" ht="26.25" customHeight="1" hidden="1">
      <c r="A224" s="138">
        <v>3081</v>
      </c>
      <c r="B224" s="139" t="s">
        <v>754</v>
      </c>
      <c r="C224" s="139">
        <v>8</v>
      </c>
      <c r="D224" s="139">
        <v>1</v>
      </c>
      <c r="E224" s="59" t="s">
        <v>436</v>
      </c>
      <c r="F224" s="66" t="s">
        <v>309</v>
      </c>
      <c r="G224" s="170">
        <f t="shared" si="5"/>
        <v>0</v>
      </c>
      <c r="H224" s="170"/>
      <c r="I224" s="170">
        <f>SUM(I225)</f>
        <v>0</v>
      </c>
    </row>
    <row r="225" spans="1:9" ht="27.75" customHeight="1" hidden="1">
      <c r="A225" s="138">
        <v>3090</v>
      </c>
      <c r="B225" s="52" t="s">
        <v>754</v>
      </c>
      <c r="C225" s="52">
        <v>9</v>
      </c>
      <c r="D225" s="52">
        <v>0</v>
      </c>
      <c r="E225" s="60" t="s">
        <v>437</v>
      </c>
      <c r="F225" s="61" t="s">
        <v>311</v>
      </c>
      <c r="G225" s="170">
        <f t="shared" si="5"/>
        <v>0</v>
      </c>
      <c r="H225" s="170">
        <f>SUM(H226:H227)</f>
        <v>0</v>
      </c>
      <c r="I225" s="170"/>
    </row>
    <row r="226" spans="1:9" ht="26.25" customHeight="1" hidden="1">
      <c r="A226" s="138">
        <v>3091</v>
      </c>
      <c r="B226" s="139" t="s">
        <v>754</v>
      </c>
      <c r="C226" s="139">
        <v>9</v>
      </c>
      <c r="D226" s="139">
        <v>1</v>
      </c>
      <c r="E226" s="59" t="s">
        <v>310</v>
      </c>
      <c r="F226" s="66" t="s">
        <v>312</v>
      </c>
      <c r="G226" s="170">
        <f t="shared" si="5"/>
        <v>0</v>
      </c>
      <c r="H226" s="170"/>
      <c r="I226" s="170">
        <f>SUM(I227:I228)</f>
        <v>0</v>
      </c>
    </row>
    <row r="227" spans="1:9" ht="36" hidden="1">
      <c r="A227" s="138">
        <v>3092</v>
      </c>
      <c r="B227" s="139" t="s">
        <v>754</v>
      </c>
      <c r="C227" s="139">
        <v>9</v>
      </c>
      <c r="D227" s="139">
        <v>2</v>
      </c>
      <c r="E227" s="59" t="s">
        <v>773</v>
      </c>
      <c r="F227" s="66"/>
      <c r="G227" s="170">
        <f t="shared" si="5"/>
        <v>0</v>
      </c>
      <c r="H227" s="170"/>
      <c r="I227" s="170"/>
    </row>
    <row r="228" spans="1:9" s="38" customFormat="1" ht="27" customHeight="1">
      <c r="A228" s="138">
        <v>3100</v>
      </c>
      <c r="B228" s="52" t="s">
        <v>755</v>
      </c>
      <c r="C228" s="52">
        <v>0</v>
      </c>
      <c r="D228" s="52">
        <v>0</v>
      </c>
      <c r="E228" s="153" t="s">
        <v>912</v>
      </c>
      <c r="F228" s="74"/>
      <c r="G228" s="212">
        <v>15575.5</v>
      </c>
      <c r="H228" s="170">
        <f>SUM(H229)</f>
        <v>41650.3</v>
      </c>
      <c r="I228" s="170">
        <f>SUM(I229:I231)</f>
        <v>0</v>
      </c>
    </row>
    <row r="229" spans="1:9" ht="0.75" customHeight="1">
      <c r="A229" s="138">
        <v>3110</v>
      </c>
      <c r="B229" s="140" t="s">
        <v>755</v>
      </c>
      <c r="C229" s="140">
        <v>1</v>
      </c>
      <c r="D229" s="140">
        <v>0</v>
      </c>
      <c r="E229" s="71" t="s">
        <v>438</v>
      </c>
      <c r="F229" s="66"/>
      <c r="G229" s="244">
        <v>25317.3</v>
      </c>
      <c r="H229" s="248">
        <f>SUM(H230)</f>
        <v>41650.3</v>
      </c>
      <c r="I229" s="219">
        <v>0</v>
      </c>
    </row>
    <row r="230" spans="1:9" ht="15" hidden="1">
      <c r="A230" s="138">
        <v>3112</v>
      </c>
      <c r="B230" s="140" t="s">
        <v>755</v>
      </c>
      <c r="C230" s="140">
        <v>1</v>
      </c>
      <c r="D230" s="140">
        <v>2</v>
      </c>
      <c r="E230" s="72" t="s">
        <v>469</v>
      </c>
      <c r="F230" s="66"/>
      <c r="G230" s="244">
        <v>25317.3</v>
      </c>
      <c r="H230" s="248">
        <f>SUM(H231)</f>
        <v>41650.3</v>
      </c>
      <c r="I230" s="170">
        <v>0</v>
      </c>
    </row>
    <row r="231" spans="1:9" ht="15">
      <c r="A231" s="223">
        <v>3110</v>
      </c>
      <c r="B231" s="224">
        <v>11</v>
      </c>
      <c r="C231" s="228">
        <v>1</v>
      </c>
      <c r="D231" s="225">
        <v>0</v>
      </c>
      <c r="E231" s="72" t="s">
        <v>1048</v>
      </c>
      <c r="F231" s="226">
        <v>7934.9</v>
      </c>
      <c r="G231" s="212">
        <v>15575.5</v>
      </c>
      <c r="H231" s="248">
        <f>SUM(H232)</f>
        <v>41650.3</v>
      </c>
      <c r="I231" s="170">
        <v>0</v>
      </c>
    </row>
    <row r="232" spans="1:9" ht="15">
      <c r="A232" s="223">
        <v>3112</v>
      </c>
      <c r="B232" s="224">
        <v>11</v>
      </c>
      <c r="C232" s="228">
        <v>1</v>
      </c>
      <c r="D232" s="225">
        <v>2</v>
      </c>
      <c r="E232" s="227" t="s">
        <v>1049</v>
      </c>
      <c r="F232" s="226">
        <v>7934.9</v>
      </c>
      <c r="G232" s="212">
        <v>15575.5</v>
      </c>
      <c r="H232" s="244">
        <v>41650.3</v>
      </c>
      <c r="I232" s="170">
        <f>SUM(I233:I235)</f>
        <v>0</v>
      </c>
    </row>
    <row r="233" spans="2:4" ht="15">
      <c r="B233" s="25"/>
      <c r="C233" s="26"/>
      <c r="D233" s="27"/>
    </row>
  </sheetData>
  <sheetProtection/>
  <mergeCells count="11"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&amp;Rbyuje-2019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9"/>
  <sheetViews>
    <sheetView showGridLines="0" zoomScale="120" zoomScaleNormal="120" zoomScalePageLayoutView="0" workbookViewId="0" topLeftCell="A1">
      <selection activeCell="H137" sqref="H137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41" customFormat="1" ht="15">
      <c r="A1" s="316" t="s">
        <v>908</v>
      </c>
      <c r="B1" s="316"/>
      <c r="C1" s="316"/>
      <c r="D1" s="316"/>
      <c r="E1" s="316"/>
      <c r="F1" s="316"/>
    </row>
    <row r="2" spans="1:6" ht="33.75" customHeight="1">
      <c r="A2" s="317" t="s">
        <v>643</v>
      </c>
      <c r="B2" s="317"/>
      <c r="C2" s="317"/>
      <c r="D2" s="317"/>
      <c r="E2" s="317"/>
      <c r="F2" s="317"/>
    </row>
    <row r="3" spans="1:3" ht="15">
      <c r="A3" s="40" t="s">
        <v>317</v>
      </c>
      <c r="B3" s="40"/>
      <c r="C3" s="40"/>
    </row>
    <row r="4" spans="5:10" ht="12.75">
      <c r="E4" s="309" t="s">
        <v>641</v>
      </c>
      <c r="F4" s="309"/>
      <c r="J4" s="35"/>
    </row>
    <row r="5" spans="1:10" ht="24">
      <c r="A5" s="318" t="s">
        <v>644</v>
      </c>
      <c r="B5" s="135" t="s">
        <v>471</v>
      </c>
      <c r="C5" s="135"/>
      <c r="D5" s="320" t="s">
        <v>645</v>
      </c>
      <c r="E5" s="319" t="s">
        <v>556</v>
      </c>
      <c r="F5" s="319"/>
      <c r="J5" s="35"/>
    </row>
    <row r="6" spans="1:10" ht="24">
      <c r="A6" s="318"/>
      <c r="B6" s="135" t="s">
        <v>472</v>
      </c>
      <c r="C6" s="93" t="s">
        <v>473</v>
      </c>
      <c r="D6" s="321"/>
      <c r="E6" s="136" t="s">
        <v>635</v>
      </c>
      <c r="F6" s="136" t="s">
        <v>636</v>
      </c>
      <c r="J6" s="35"/>
    </row>
    <row r="7" spans="1:10" ht="12.75">
      <c r="A7" s="78">
        <v>1</v>
      </c>
      <c r="B7" s="78">
        <v>2</v>
      </c>
      <c r="C7" s="78" t="s">
        <v>474</v>
      </c>
      <c r="D7" s="78">
        <v>4</v>
      </c>
      <c r="E7" s="78">
        <v>5</v>
      </c>
      <c r="F7" s="78">
        <v>6</v>
      </c>
      <c r="J7" s="35"/>
    </row>
    <row r="8" spans="1:10" ht="15.75" customHeight="1">
      <c r="A8" s="87">
        <v>4000</v>
      </c>
      <c r="B8" s="143" t="s">
        <v>341</v>
      </c>
      <c r="C8" s="88"/>
      <c r="D8" s="174">
        <f>SUM(F8+D9)</f>
        <v>342359.2</v>
      </c>
      <c r="E8" s="174">
        <f>SUM(E9)</f>
        <v>304659.2</v>
      </c>
      <c r="F8" s="174">
        <f>SUM(F130+F157)</f>
        <v>63774.8</v>
      </c>
      <c r="J8" s="35"/>
    </row>
    <row r="9" spans="1:10" ht="13.5" customHeight="1">
      <c r="A9" s="87">
        <v>4050</v>
      </c>
      <c r="B9" s="146" t="s">
        <v>342</v>
      </c>
      <c r="C9" s="89" t="s">
        <v>895</v>
      </c>
      <c r="D9" s="174">
        <f>SUM(D10+D19+D66+D73+D98+D109)</f>
        <v>278584.4</v>
      </c>
      <c r="E9" s="174">
        <f>SUM(E10+E19+E66+E73+E98+E109)</f>
        <v>304659.2</v>
      </c>
      <c r="F9" s="174">
        <v>0</v>
      </c>
      <c r="J9" s="35"/>
    </row>
    <row r="10" spans="1:10" ht="25.5" customHeight="1">
      <c r="A10" s="90">
        <v>4100</v>
      </c>
      <c r="B10" s="152" t="s">
        <v>177</v>
      </c>
      <c r="C10" s="91" t="s">
        <v>895</v>
      </c>
      <c r="D10" s="174">
        <f aca="true" t="shared" si="0" ref="D10:D57">SUM(E10:F10)</f>
        <v>75510</v>
      </c>
      <c r="E10" s="174">
        <f>SUM(E11+E15+E17)</f>
        <v>75510</v>
      </c>
      <c r="F10" s="174">
        <f>SUM(F17)</f>
        <v>0</v>
      </c>
      <c r="J10" s="35"/>
    </row>
    <row r="11" spans="1:10" ht="25.5" customHeight="1">
      <c r="A11" s="90">
        <v>4110</v>
      </c>
      <c r="B11" s="146" t="s">
        <v>156</v>
      </c>
      <c r="C11" s="91" t="s">
        <v>895</v>
      </c>
      <c r="D11" s="174">
        <f t="shared" si="0"/>
        <v>75510</v>
      </c>
      <c r="E11" s="174">
        <f>SUM(E12:E14)</f>
        <v>75510</v>
      </c>
      <c r="F11" s="175" t="s">
        <v>904</v>
      </c>
      <c r="J11" s="35"/>
    </row>
    <row r="12" spans="1:6" ht="24">
      <c r="A12" s="90">
        <v>4111</v>
      </c>
      <c r="B12" s="92" t="s">
        <v>475</v>
      </c>
      <c r="C12" s="93" t="s">
        <v>757</v>
      </c>
      <c r="D12" s="174">
        <f t="shared" si="0"/>
        <v>73510</v>
      </c>
      <c r="E12" s="174">
        <v>73510</v>
      </c>
      <c r="F12" s="175" t="s">
        <v>904</v>
      </c>
    </row>
    <row r="13" spans="1:6" ht="24">
      <c r="A13" s="90">
        <v>4112</v>
      </c>
      <c r="B13" s="92" t="s">
        <v>476</v>
      </c>
      <c r="C13" s="94" t="s">
        <v>758</v>
      </c>
      <c r="D13" s="174">
        <f>SUM(E13:F13)</f>
        <v>0</v>
      </c>
      <c r="E13" s="174">
        <v>0</v>
      </c>
      <c r="F13" s="175" t="s">
        <v>904</v>
      </c>
    </row>
    <row r="14" spans="1:6" ht="12.75">
      <c r="A14" s="90">
        <v>4114</v>
      </c>
      <c r="B14" s="92" t="s">
        <v>477</v>
      </c>
      <c r="C14" s="94" t="s">
        <v>756</v>
      </c>
      <c r="D14" s="174">
        <f t="shared" si="0"/>
        <v>2000</v>
      </c>
      <c r="E14" s="174">
        <v>2000</v>
      </c>
      <c r="F14" s="175" t="s">
        <v>904</v>
      </c>
    </row>
    <row r="15" spans="1:6" ht="24" customHeight="1">
      <c r="A15" s="90">
        <v>4120</v>
      </c>
      <c r="B15" s="95" t="s">
        <v>176</v>
      </c>
      <c r="C15" s="91" t="s">
        <v>895</v>
      </c>
      <c r="D15" s="174">
        <f t="shared" si="0"/>
        <v>0</v>
      </c>
      <c r="E15" s="174">
        <f>SUM(E16)</f>
        <v>0</v>
      </c>
      <c r="F15" s="175" t="s">
        <v>904</v>
      </c>
    </row>
    <row r="16" spans="1:6" ht="13.5" customHeight="1">
      <c r="A16" s="90">
        <v>4121</v>
      </c>
      <c r="B16" s="92" t="s">
        <v>478</v>
      </c>
      <c r="C16" s="94" t="s">
        <v>759</v>
      </c>
      <c r="D16" s="174">
        <f t="shared" si="0"/>
        <v>0</v>
      </c>
      <c r="E16" s="174">
        <v>0</v>
      </c>
      <c r="F16" s="175" t="s">
        <v>904</v>
      </c>
    </row>
    <row r="17" spans="1:6" ht="25.5" customHeight="1">
      <c r="A17" s="90">
        <v>4130</v>
      </c>
      <c r="B17" s="95" t="s">
        <v>175</v>
      </c>
      <c r="C17" s="91" t="s">
        <v>895</v>
      </c>
      <c r="D17" s="174">
        <f t="shared" si="0"/>
        <v>0</v>
      </c>
      <c r="E17" s="174">
        <f>SUM(E18)</f>
        <v>0</v>
      </c>
      <c r="F17" s="174">
        <f>SUM(F18)</f>
        <v>0</v>
      </c>
    </row>
    <row r="18" spans="1:6" ht="12.75">
      <c r="A18" s="90">
        <v>4131</v>
      </c>
      <c r="B18" s="95" t="s">
        <v>760</v>
      </c>
      <c r="C18" s="93" t="s">
        <v>761</v>
      </c>
      <c r="D18" s="174">
        <f t="shared" si="0"/>
        <v>0</v>
      </c>
      <c r="E18" s="174">
        <v>0</v>
      </c>
      <c r="F18" s="174">
        <v>0</v>
      </c>
    </row>
    <row r="19" spans="1:6" ht="26.25" customHeight="1">
      <c r="A19" s="90">
        <v>4200</v>
      </c>
      <c r="B19" s="146" t="s">
        <v>318</v>
      </c>
      <c r="C19" s="91" t="s">
        <v>895</v>
      </c>
      <c r="D19" s="174">
        <f t="shared" si="0"/>
        <v>27851.8</v>
      </c>
      <c r="E19" s="174">
        <f>SUM(E20+E28+E32+E41+E43+E46)</f>
        <v>27851.8</v>
      </c>
      <c r="F19" s="175" t="s">
        <v>904</v>
      </c>
    </row>
    <row r="20" spans="1:6" ht="14.25" customHeight="1">
      <c r="A20" s="90">
        <v>4210</v>
      </c>
      <c r="B20" s="95" t="s">
        <v>320</v>
      </c>
      <c r="C20" s="91" t="s">
        <v>895</v>
      </c>
      <c r="D20" s="174">
        <f>SUM(D21:D27)</f>
        <v>6160</v>
      </c>
      <c r="E20" s="174">
        <f>SUM(E21:E27)</f>
        <v>6160</v>
      </c>
      <c r="F20" s="175" t="s">
        <v>904</v>
      </c>
    </row>
    <row r="21" spans="1:6" ht="22.5" customHeight="1">
      <c r="A21" s="90">
        <v>4211</v>
      </c>
      <c r="B21" s="92" t="s">
        <v>762</v>
      </c>
      <c r="C21" s="94" t="s">
        <v>763</v>
      </c>
      <c r="D21" s="174">
        <f t="shared" si="0"/>
        <v>0</v>
      </c>
      <c r="E21" s="174">
        <v>0</v>
      </c>
      <c r="F21" s="175" t="s">
        <v>904</v>
      </c>
    </row>
    <row r="22" spans="1:6" ht="12.75">
      <c r="A22" s="90">
        <v>4212</v>
      </c>
      <c r="B22" s="95" t="s">
        <v>517</v>
      </c>
      <c r="C22" s="94" t="s">
        <v>764</v>
      </c>
      <c r="D22" s="174">
        <f t="shared" si="0"/>
        <v>1900</v>
      </c>
      <c r="E22" s="174">
        <v>1900</v>
      </c>
      <c r="F22" s="175" t="s">
        <v>904</v>
      </c>
    </row>
    <row r="23" spans="1:6" ht="12.75">
      <c r="A23" s="90">
        <v>4213</v>
      </c>
      <c r="B23" s="92" t="s">
        <v>479</v>
      </c>
      <c r="C23" s="94" t="s">
        <v>765</v>
      </c>
      <c r="D23" s="174">
        <f t="shared" si="0"/>
        <v>100</v>
      </c>
      <c r="E23" s="174">
        <v>100</v>
      </c>
      <c r="F23" s="175" t="s">
        <v>904</v>
      </c>
    </row>
    <row r="24" spans="1:6" ht="12.75">
      <c r="A24" s="90">
        <v>4214</v>
      </c>
      <c r="B24" s="92" t="s">
        <v>480</v>
      </c>
      <c r="C24" s="94" t="s">
        <v>766</v>
      </c>
      <c r="D24" s="174">
        <f t="shared" si="0"/>
        <v>1660</v>
      </c>
      <c r="E24" s="174">
        <v>1660</v>
      </c>
      <c r="F24" s="175" t="s">
        <v>904</v>
      </c>
    </row>
    <row r="25" spans="1:6" ht="12.75">
      <c r="A25" s="90">
        <v>4215</v>
      </c>
      <c r="B25" s="92" t="s">
        <v>481</v>
      </c>
      <c r="C25" s="94" t="s">
        <v>767</v>
      </c>
      <c r="D25" s="174">
        <f t="shared" si="0"/>
        <v>100</v>
      </c>
      <c r="E25" s="174">
        <v>100</v>
      </c>
      <c r="F25" s="175" t="s">
        <v>904</v>
      </c>
    </row>
    <row r="26" spans="1:6" ht="13.5" customHeight="1">
      <c r="A26" s="90">
        <v>4216</v>
      </c>
      <c r="B26" s="92" t="s">
        <v>482</v>
      </c>
      <c r="C26" s="94" t="s">
        <v>768</v>
      </c>
      <c r="D26" s="174">
        <f t="shared" si="0"/>
        <v>2400</v>
      </c>
      <c r="E26" s="174">
        <v>2400</v>
      </c>
      <c r="F26" s="175" t="s">
        <v>904</v>
      </c>
    </row>
    <row r="27" spans="1:6" ht="12.75">
      <c r="A27" s="90">
        <v>4217</v>
      </c>
      <c r="B27" s="92" t="s">
        <v>483</v>
      </c>
      <c r="C27" s="94" t="s">
        <v>769</v>
      </c>
      <c r="D27" s="174">
        <f t="shared" si="0"/>
        <v>0</v>
      </c>
      <c r="E27" s="174">
        <v>0</v>
      </c>
      <c r="F27" s="175" t="s">
        <v>904</v>
      </c>
    </row>
    <row r="28" spans="1:6" ht="24.75" customHeight="1">
      <c r="A28" s="90">
        <v>4220</v>
      </c>
      <c r="B28" s="95" t="s">
        <v>714</v>
      </c>
      <c r="C28" s="91" t="s">
        <v>895</v>
      </c>
      <c r="D28" s="174">
        <f t="shared" si="0"/>
        <v>50</v>
      </c>
      <c r="E28" s="174">
        <f>SUM(E29:E31)</f>
        <v>50</v>
      </c>
      <c r="F28" s="175" t="s">
        <v>904</v>
      </c>
    </row>
    <row r="29" spans="1:6" ht="12.75">
      <c r="A29" s="90">
        <v>4221</v>
      </c>
      <c r="B29" s="92" t="s">
        <v>484</v>
      </c>
      <c r="C29" s="96">
        <v>4221</v>
      </c>
      <c r="D29" s="174">
        <f t="shared" si="0"/>
        <v>50</v>
      </c>
      <c r="E29" s="174">
        <v>50</v>
      </c>
      <c r="F29" s="175" t="s">
        <v>904</v>
      </c>
    </row>
    <row r="30" spans="1:6" ht="13.5" customHeight="1">
      <c r="A30" s="90">
        <v>4222</v>
      </c>
      <c r="B30" s="92" t="s">
        <v>485</v>
      </c>
      <c r="C30" s="94" t="s">
        <v>857</v>
      </c>
      <c r="D30" s="174">
        <f t="shared" si="0"/>
        <v>0</v>
      </c>
      <c r="E30" s="174">
        <v>0</v>
      </c>
      <c r="F30" s="175" t="s">
        <v>904</v>
      </c>
    </row>
    <row r="31" spans="1:6" ht="12.75">
      <c r="A31" s="90">
        <v>4223</v>
      </c>
      <c r="B31" s="92" t="s">
        <v>486</v>
      </c>
      <c r="C31" s="94" t="s">
        <v>858</v>
      </c>
      <c r="D31" s="174">
        <f t="shared" si="0"/>
        <v>0</v>
      </c>
      <c r="E31" s="174">
        <v>0</v>
      </c>
      <c r="F31" s="175" t="s">
        <v>904</v>
      </c>
    </row>
    <row r="32" spans="1:6" ht="24.75" customHeight="1">
      <c r="A32" s="90">
        <v>4230</v>
      </c>
      <c r="B32" s="95" t="s">
        <v>321</v>
      </c>
      <c r="C32" s="91" t="s">
        <v>895</v>
      </c>
      <c r="D32" s="174">
        <f t="shared" si="0"/>
        <v>9130</v>
      </c>
      <c r="E32" s="174">
        <f>SUM(E33:E40)</f>
        <v>9130</v>
      </c>
      <c r="F32" s="175" t="s">
        <v>904</v>
      </c>
    </row>
    <row r="33" spans="1:6" ht="12.75">
      <c r="A33" s="90">
        <v>4231</v>
      </c>
      <c r="B33" s="92" t="s">
        <v>487</v>
      </c>
      <c r="C33" s="94" t="s">
        <v>859</v>
      </c>
      <c r="D33" s="174">
        <f t="shared" si="0"/>
        <v>500</v>
      </c>
      <c r="E33" s="174">
        <v>500</v>
      </c>
      <c r="F33" s="175" t="s">
        <v>904</v>
      </c>
    </row>
    <row r="34" spans="1:6" ht="12.75">
      <c r="A34" s="90">
        <v>4232</v>
      </c>
      <c r="B34" s="92" t="s">
        <v>488</v>
      </c>
      <c r="C34" s="94" t="s">
        <v>860</v>
      </c>
      <c r="D34" s="174">
        <f t="shared" si="0"/>
        <v>550</v>
      </c>
      <c r="E34" s="174">
        <v>550</v>
      </c>
      <c r="F34" s="175" t="s">
        <v>904</v>
      </c>
    </row>
    <row r="35" spans="1:6" ht="24">
      <c r="A35" s="90">
        <v>4233</v>
      </c>
      <c r="B35" s="92" t="s">
        <v>489</v>
      </c>
      <c r="C35" s="94" t="s">
        <v>861</v>
      </c>
      <c r="D35" s="174">
        <f t="shared" si="0"/>
        <v>200</v>
      </c>
      <c r="E35" s="174">
        <v>200</v>
      </c>
      <c r="F35" s="175" t="s">
        <v>904</v>
      </c>
    </row>
    <row r="36" spans="1:6" ht="12.75">
      <c r="A36" s="90">
        <v>4234</v>
      </c>
      <c r="B36" s="92" t="s">
        <v>490</v>
      </c>
      <c r="C36" s="94" t="s">
        <v>862</v>
      </c>
      <c r="D36" s="174">
        <f>SUM(E36)</f>
        <v>630</v>
      </c>
      <c r="E36" s="174">
        <v>630</v>
      </c>
      <c r="F36" s="175" t="s">
        <v>904</v>
      </c>
    </row>
    <row r="37" spans="1:6" ht="12.75">
      <c r="A37" s="90">
        <v>4235</v>
      </c>
      <c r="B37" s="97" t="s">
        <v>491</v>
      </c>
      <c r="C37" s="73">
        <v>4235</v>
      </c>
      <c r="D37" s="174">
        <f t="shared" si="0"/>
        <v>200</v>
      </c>
      <c r="E37" s="174">
        <v>200</v>
      </c>
      <c r="F37" s="175" t="s">
        <v>904</v>
      </c>
    </row>
    <row r="38" spans="1:6" ht="13.5" customHeight="1">
      <c r="A38" s="90">
        <v>4236</v>
      </c>
      <c r="B38" s="92" t="s">
        <v>492</v>
      </c>
      <c r="C38" s="94" t="s">
        <v>863</v>
      </c>
      <c r="D38" s="174">
        <f t="shared" si="0"/>
        <v>0</v>
      </c>
      <c r="E38" s="174">
        <v>0</v>
      </c>
      <c r="F38" s="175" t="s">
        <v>904</v>
      </c>
    </row>
    <row r="39" spans="1:6" ht="12.75">
      <c r="A39" s="90">
        <v>4237</v>
      </c>
      <c r="B39" s="92" t="s">
        <v>493</v>
      </c>
      <c r="C39" s="94" t="s">
        <v>864</v>
      </c>
      <c r="D39" s="174">
        <f t="shared" si="0"/>
        <v>0</v>
      </c>
      <c r="E39" s="174">
        <v>0</v>
      </c>
      <c r="F39" s="175" t="s">
        <v>904</v>
      </c>
    </row>
    <row r="40" spans="1:6" ht="12.75">
      <c r="A40" s="90">
        <v>4238</v>
      </c>
      <c r="B40" s="92" t="s">
        <v>494</v>
      </c>
      <c r="C40" s="94" t="s">
        <v>865</v>
      </c>
      <c r="D40" s="174">
        <f t="shared" si="0"/>
        <v>7050</v>
      </c>
      <c r="E40" s="174">
        <v>7050</v>
      </c>
      <c r="F40" s="175" t="s">
        <v>904</v>
      </c>
    </row>
    <row r="41" spans="1:6" ht="24" customHeight="1">
      <c r="A41" s="90">
        <v>4240</v>
      </c>
      <c r="B41" s="95" t="s">
        <v>159</v>
      </c>
      <c r="C41" s="91" t="s">
        <v>895</v>
      </c>
      <c r="D41" s="174">
        <f t="shared" si="0"/>
        <v>4375</v>
      </c>
      <c r="E41" s="174">
        <f>SUM(E42)</f>
        <v>4375</v>
      </c>
      <c r="F41" s="175" t="s">
        <v>904</v>
      </c>
    </row>
    <row r="42" spans="1:6" ht="12.75">
      <c r="A42" s="90">
        <v>4241</v>
      </c>
      <c r="B42" s="92" t="s">
        <v>495</v>
      </c>
      <c r="C42" s="94" t="s">
        <v>866</v>
      </c>
      <c r="D42" s="174">
        <f t="shared" si="0"/>
        <v>4375</v>
      </c>
      <c r="E42" s="174">
        <v>4375</v>
      </c>
      <c r="F42" s="175" t="s">
        <v>904</v>
      </c>
    </row>
    <row r="43" spans="1:6" ht="24" customHeight="1">
      <c r="A43" s="90">
        <v>4250</v>
      </c>
      <c r="B43" s="95" t="s">
        <v>157</v>
      </c>
      <c r="C43" s="91" t="s">
        <v>895</v>
      </c>
      <c r="D43" s="174">
        <f t="shared" si="0"/>
        <v>1536.8</v>
      </c>
      <c r="E43" s="174">
        <f>SUM(E44:E45)</f>
        <v>1536.8</v>
      </c>
      <c r="F43" s="175" t="s">
        <v>904</v>
      </c>
    </row>
    <row r="44" spans="1:6" ht="24">
      <c r="A44" s="90">
        <v>4251</v>
      </c>
      <c r="B44" s="92" t="s">
        <v>496</v>
      </c>
      <c r="C44" s="94" t="s">
        <v>867</v>
      </c>
      <c r="D44" s="174">
        <f t="shared" si="0"/>
        <v>0</v>
      </c>
      <c r="E44" s="174">
        <v>0</v>
      </c>
      <c r="F44" s="175" t="s">
        <v>904</v>
      </c>
    </row>
    <row r="45" spans="1:6" ht="24">
      <c r="A45" s="90">
        <v>4252</v>
      </c>
      <c r="B45" s="92" t="s">
        <v>497</v>
      </c>
      <c r="C45" s="94" t="s">
        <v>868</v>
      </c>
      <c r="D45" s="174">
        <f t="shared" si="0"/>
        <v>1536.8</v>
      </c>
      <c r="E45" s="174">
        <v>1536.8</v>
      </c>
      <c r="F45" s="175" t="s">
        <v>904</v>
      </c>
    </row>
    <row r="46" spans="1:6" ht="12.75" customHeight="1">
      <c r="A46" s="90">
        <v>4260</v>
      </c>
      <c r="B46" s="95" t="s">
        <v>322</v>
      </c>
      <c r="C46" s="91" t="s">
        <v>895</v>
      </c>
      <c r="D46" s="174">
        <f t="shared" si="0"/>
        <v>6600</v>
      </c>
      <c r="E46" s="174">
        <f>SUM(E47:E54)</f>
        <v>6600</v>
      </c>
      <c r="F46" s="175" t="s">
        <v>904</v>
      </c>
    </row>
    <row r="47" spans="1:6" ht="12.75">
      <c r="A47" s="90">
        <v>4261</v>
      </c>
      <c r="B47" s="92" t="s">
        <v>503</v>
      </c>
      <c r="C47" s="94" t="s">
        <v>869</v>
      </c>
      <c r="D47" s="174">
        <f t="shared" si="0"/>
        <v>2050</v>
      </c>
      <c r="E47" s="174">
        <v>2050</v>
      </c>
      <c r="F47" s="175" t="s">
        <v>904</v>
      </c>
    </row>
    <row r="48" spans="1:6" ht="12.75">
      <c r="A48" s="90">
        <v>4262</v>
      </c>
      <c r="B48" s="92" t="s">
        <v>504</v>
      </c>
      <c r="C48" s="94" t="s">
        <v>870</v>
      </c>
      <c r="D48" s="174">
        <f t="shared" si="0"/>
        <v>0</v>
      </c>
      <c r="E48" s="174">
        <v>0</v>
      </c>
      <c r="F48" s="175" t="s">
        <v>904</v>
      </c>
    </row>
    <row r="49" spans="1:6" ht="24" customHeight="1">
      <c r="A49" s="90">
        <v>4263</v>
      </c>
      <c r="B49" s="92" t="s">
        <v>774</v>
      </c>
      <c r="C49" s="94" t="s">
        <v>871</v>
      </c>
      <c r="D49" s="174">
        <f t="shared" si="0"/>
        <v>0</v>
      </c>
      <c r="E49" s="174">
        <v>0</v>
      </c>
      <c r="F49" s="175" t="s">
        <v>904</v>
      </c>
    </row>
    <row r="50" spans="1:6" ht="12.75">
      <c r="A50" s="90">
        <v>4264</v>
      </c>
      <c r="B50" s="98" t="s">
        <v>505</v>
      </c>
      <c r="C50" s="94" t="s">
        <v>872</v>
      </c>
      <c r="D50" s="174">
        <f t="shared" si="0"/>
        <v>2500</v>
      </c>
      <c r="E50" s="174">
        <v>2500</v>
      </c>
      <c r="F50" s="175" t="s">
        <v>904</v>
      </c>
    </row>
    <row r="51" spans="1:6" ht="24">
      <c r="A51" s="90">
        <v>4265</v>
      </c>
      <c r="B51" s="98" t="s">
        <v>506</v>
      </c>
      <c r="C51" s="94" t="s">
        <v>873</v>
      </c>
      <c r="D51" s="174">
        <f t="shared" si="0"/>
        <v>0</v>
      </c>
      <c r="E51" s="174">
        <v>0</v>
      </c>
      <c r="F51" s="175" t="s">
        <v>904</v>
      </c>
    </row>
    <row r="52" spans="1:6" ht="12.75">
      <c r="A52" s="90">
        <v>4266</v>
      </c>
      <c r="B52" s="98" t="s">
        <v>507</v>
      </c>
      <c r="C52" s="94" t="s">
        <v>874</v>
      </c>
      <c r="D52" s="174">
        <f t="shared" si="0"/>
        <v>0</v>
      </c>
      <c r="E52" s="174">
        <v>0</v>
      </c>
      <c r="F52" s="175" t="s">
        <v>904</v>
      </c>
    </row>
    <row r="53" spans="1:6" ht="12.75">
      <c r="A53" s="90">
        <v>4267</v>
      </c>
      <c r="B53" s="98" t="s">
        <v>508</v>
      </c>
      <c r="C53" s="94" t="s">
        <v>875</v>
      </c>
      <c r="D53" s="174">
        <f>SUM(E53)</f>
        <v>650</v>
      </c>
      <c r="E53" s="174">
        <v>650</v>
      </c>
      <c r="F53" s="175" t="s">
        <v>904</v>
      </c>
    </row>
    <row r="54" spans="1:6" ht="12.75">
      <c r="A54" s="90">
        <v>4268</v>
      </c>
      <c r="B54" s="98" t="s">
        <v>509</v>
      </c>
      <c r="C54" s="94" t="s">
        <v>876</v>
      </c>
      <c r="D54" s="174">
        <f t="shared" si="0"/>
        <v>1400</v>
      </c>
      <c r="E54" s="174">
        <v>1400</v>
      </c>
      <c r="F54" s="175" t="s">
        <v>904</v>
      </c>
    </row>
    <row r="55" spans="1:6" ht="12.75" customHeight="1">
      <c r="A55" s="90">
        <v>4300</v>
      </c>
      <c r="B55" s="99" t="s">
        <v>160</v>
      </c>
      <c r="C55" s="91" t="s">
        <v>895</v>
      </c>
      <c r="D55" s="174">
        <f t="shared" si="0"/>
        <v>0</v>
      </c>
      <c r="E55" s="174">
        <f>SUM(E57:E58)</f>
        <v>0</v>
      </c>
      <c r="F55" s="175" t="s">
        <v>904</v>
      </c>
    </row>
    <row r="56" spans="1:6" ht="12.75" customHeight="1">
      <c r="A56" s="90">
        <v>4310</v>
      </c>
      <c r="B56" s="99" t="s">
        <v>715</v>
      </c>
      <c r="C56" s="91" t="s">
        <v>895</v>
      </c>
      <c r="D56" s="174">
        <f t="shared" si="0"/>
        <v>0</v>
      </c>
      <c r="E56" s="174">
        <f aca="true" t="shared" si="1" ref="E56:E61">SUM(E57:E58)</f>
        <v>0</v>
      </c>
      <c r="F56" s="174"/>
    </row>
    <row r="57" spans="1:6" ht="12.75">
      <c r="A57" s="90">
        <v>4311</v>
      </c>
      <c r="B57" s="98" t="s">
        <v>510</v>
      </c>
      <c r="C57" s="94" t="s">
        <v>877</v>
      </c>
      <c r="D57" s="174">
        <f t="shared" si="0"/>
        <v>0</v>
      </c>
      <c r="E57" s="174">
        <f t="shared" si="1"/>
        <v>0</v>
      </c>
      <c r="F57" s="175" t="s">
        <v>904</v>
      </c>
    </row>
    <row r="58" spans="1:6" ht="12.75">
      <c r="A58" s="90">
        <v>4312</v>
      </c>
      <c r="B58" s="98" t="s">
        <v>511</v>
      </c>
      <c r="C58" s="94" t="s">
        <v>878</v>
      </c>
      <c r="D58" s="174">
        <f aca="true" t="shared" si="2" ref="D58:E104">SUM(E58:F58)</f>
        <v>0</v>
      </c>
      <c r="E58" s="174">
        <f t="shared" si="1"/>
        <v>0</v>
      </c>
      <c r="F58" s="175" t="s">
        <v>904</v>
      </c>
    </row>
    <row r="59" spans="1:6" ht="12.75" customHeight="1">
      <c r="A59" s="90">
        <v>4320</v>
      </c>
      <c r="B59" s="99" t="s">
        <v>716</v>
      </c>
      <c r="C59" s="91" t="s">
        <v>895</v>
      </c>
      <c r="D59" s="174">
        <f t="shared" si="2"/>
        <v>0</v>
      </c>
      <c r="E59" s="174">
        <f t="shared" si="1"/>
        <v>0</v>
      </c>
      <c r="F59" s="175"/>
    </row>
    <row r="60" spans="1:6" ht="14.25" customHeight="1">
      <c r="A60" s="90">
        <v>4321</v>
      </c>
      <c r="B60" s="98" t="s">
        <v>512</v>
      </c>
      <c r="C60" s="94" t="s">
        <v>879</v>
      </c>
      <c r="D60" s="174">
        <f t="shared" si="2"/>
        <v>0</v>
      </c>
      <c r="E60" s="174">
        <f t="shared" si="1"/>
        <v>0</v>
      </c>
      <c r="F60" s="175" t="s">
        <v>904</v>
      </c>
    </row>
    <row r="61" spans="1:6" ht="14.25" customHeight="1">
      <c r="A61" s="90">
        <v>4322</v>
      </c>
      <c r="B61" s="98" t="s">
        <v>513</v>
      </c>
      <c r="C61" s="94" t="s">
        <v>880</v>
      </c>
      <c r="D61" s="174">
        <f t="shared" si="2"/>
        <v>0</v>
      </c>
      <c r="E61" s="174">
        <f t="shared" si="1"/>
        <v>0</v>
      </c>
      <c r="F61" s="175" t="s">
        <v>904</v>
      </c>
    </row>
    <row r="62" spans="1:6" ht="24.75" customHeight="1">
      <c r="A62" s="90">
        <v>4330</v>
      </c>
      <c r="B62" s="99" t="s">
        <v>161</v>
      </c>
      <c r="C62" s="91" t="s">
        <v>895</v>
      </c>
      <c r="D62" s="174">
        <f t="shared" si="2"/>
        <v>0</v>
      </c>
      <c r="E62" s="174">
        <f>SUM(E63:E65)</f>
        <v>0</v>
      </c>
      <c r="F62" s="175" t="s">
        <v>904</v>
      </c>
    </row>
    <row r="63" spans="1:6" ht="24">
      <c r="A63" s="90">
        <v>4331</v>
      </c>
      <c r="B63" s="98" t="s">
        <v>514</v>
      </c>
      <c r="C63" s="94" t="s">
        <v>881</v>
      </c>
      <c r="D63" s="174">
        <f t="shared" si="2"/>
        <v>0</v>
      </c>
      <c r="E63" s="174">
        <v>0</v>
      </c>
      <c r="F63" s="175" t="s">
        <v>904</v>
      </c>
    </row>
    <row r="64" spans="1:6" ht="12.75">
      <c r="A64" s="90">
        <v>4332</v>
      </c>
      <c r="B64" s="98" t="s">
        <v>515</v>
      </c>
      <c r="C64" s="94" t="s">
        <v>882</v>
      </c>
      <c r="D64" s="174">
        <f t="shared" si="2"/>
        <v>0</v>
      </c>
      <c r="E64" s="174">
        <v>0</v>
      </c>
      <c r="F64" s="175" t="s">
        <v>904</v>
      </c>
    </row>
    <row r="65" spans="1:6" ht="12.75">
      <c r="A65" s="90">
        <v>4333</v>
      </c>
      <c r="B65" s="98" t="s">
        <v>516</v>
      </c>
      <c r="C65" s="94" t="s">
        <v>883</v>
      </c>
      <c r="D65" s="174">
        <f t="shared" si="2"/>
        <v>0</v>
      </c>
      <c r="E65" s="174">
        <v>0</v>
      </c>
      <c r="F65" s="175" t="s">
        <v>904</v>
      </c>
    </row>
    <row r="66" spans="1:6" ht="12.75" customHeight="1">
      <c r="A66" s="90">
        <v>4400</v>
      </c>
      <c r="B66" s="98" t="s">
        <v>717</v>
      </c>
      <c r="C66" s="91" t="s">
        <v>895</v>
      </c>
      <c r="D66" s="174">
        <f t="shared" si="2"/>
        <v>148980</v>
      </c>
      <c r="E66" s="174">
        <f>SUM(E67+E70)</f>
        <v>148980</v>
      </c>
      <c r="F66" s="175" t="s">
        <v>904</v>
      </c>
    </row>
    <row r="67" spans="1:6" ht="24.75" customHeight="1">
      <c r="A67" s="90">
        <v>4410</v>
      </c>
      <c r="B67" s="99" t="s">
        <v>323</v>
      </c>
      <c r="C67" s="91" t="s">
        <v>895</v>
      </c>
      <c r="D67" s="174">
        <f t="shared" si="2"/>
        <v>148980</v>
      </c>
      <c r="E67" s="174">
        <f>SUM(E68:E69)</f>
        <v>148980</v>
      </c>
      <c r="F67" s="174">
        <v>0</v>
      </c>
    </row>
    <row r="68" spans="1:6" ht="26.25" customHeight="1">
      <c r="A68" s="90">
        <v>4411</v>
      </c>
      <c r="B68" s="98" t="s">
        <v>518</v>
      </c>
      <c r="C68" s="94" t="s">
        <v>884</v>
      </c>
      <c r="D68" s="174">
        <f t="shared" si="2"/>
        <v>148980</v>
      </c>
      <c r="E68" s="174">
        <v>148980</v>
      </c>
      <c r="F68" s="175" t="s">
        <v>904</v>
      </c>
    </row>
    <row r="69" spans="1:6" ht="24">
      <c r="A69" s="90">
        <v>4412</v>
      </c>
      <c r="B69" s="98" t="s">
        <v>551</v>
      </c>
      <c r="C69" s="94" t="s">
        <v>885</v>
      </c>
      <c r="D69" s="174">
        <f t="shared" si="2"/>
        <v>0</v>
      </c>
      <c r="E69" s="174">
        <v>0</v>
      </c>
      <c r="F69" s="175" t="s">
        <v>904</v>
      </c>
    </row>
    <row r="70" spans="1:6" ht="26.25" customHeight="1">
      <c r="A70" s="90">
        <v>4420</v>
      </c>
      <c r="B70" s="99" t="s">
        <v>718</v>
      </c>
      <c r="C70" s="91" t="s">
        <v>895</v>
      </c>
      <c r="D70" s="174">
        <f t="shared" si="2"/>
        <v>0</v>
      </c>
      <c r="E70" s="174">
        <f>SUM(E71:E72)</f>
        <v>0</v>
      </c>
      <c r="F70" s="279">
        <v>0</v>
      </c>
    </row>
    <row r="71" spans="1:6" ht="25.5" customHeight="1">
      <c r="A71" s="90">
        <v>4421</v>
      </c>
      <c r="B71" s="98" t="s">
        <v>619</v>
      </c>
      <c r="C71" s="94" t="s">
        <v>886</v>
      </c>
      <c r="D71" s="174">
        <f t="shared" si="2"/>
        <v>0</v>
      </c>
      <c r="E71" s="174">
        <v>0</v>
      </c>
      <c r="F71" s="175" t="s">
        <v>904</v>
      </c>
    </row>
    <row r="72" spans="1:6" ht="25.5" customHeight="1">
      <c r="A72" s="90">
        <v>4422</v>
      </c>
      <c r="B72" s="98" t="s">
        <v>653</v>
      </c>
      <c r="C72" s="94" t="s">
        <v>887</v>
      </c>
      <c r="D72" s="174">
        <f t="shared" si="2"/>
        <v>0</v>
      </c>
      <c r="E72" s="174">
        <v>0</v>
      </c>
      <c r="F72" s="175" t="s">
        <v>904</v>
      </c>
    </row>
    <row r="73" spans="1:6" ht="13.5" customHeight="1">
      <c r="A73" s="90">
        <v>4500</v>
      </c>
      <c r="B73" s="98" t="s">
        <v>324</v>
      </c>
      <c r="C73" s="91" t="s">
        <v>895</v>
      </c>
      <c r="D73" s="174">
        <f t="shared" si="2"/>
        <v>5567.1</v>
      </c>
      <c r="E73" s="174">
        <f>SUM(D80)</f>
        <v>5567.1</v>
      </c>
      <c r="F73" s="175" t="s">
        <v>904</v>
      </c>
    </row>
    <row r="74" spans="1:6" ht="24.75" customHeight="1">
      <c r="A74" s="90">
        <v>4510</v>
      </c>
      <c r="B74" s="98" t="s">
        <v>719</v>
      </c>
      <c r="C74" s="91" t="s">
        <v>895</v>
      </c>
      <c r="D74" s="174">
        <f t="shared" si="2"/>
        <v>0</v>
      </c>
      <c r="E74" s="174">
        <f>SUM(E75:E76)</f>
        <v>0</v>
      </c>
      <c r="F74" s="174"/>
    </row>
    <row r="75" spans="1:6" ht="24">
      <c r="A75" s="90">
        <v>4511</v>
      </c>
      <c r="B75" s="100" t="s">
        <v>597</v>
      </c>
      <c r="C75" s="94" t="s">
        <v>888</v>
      </c>
      <c r="D75" s="174">
        <f t="shared" si="2"/>
        <v>0</v>
      </c>
      <c r="E75" s="174">
        <f t="shared" si="2"/>
        <v>0</v>
      </c>
      <c r="F75" s="175" t="s">
        <v>904</v>
      </c>
    </row>
    <row r="76" spans="1:6" ht="24">
      <c r="A76" s="90">
        <v>4512</v>
      </c>
      <c r="B76" s="98" t="s">
        <v>654</v>
      </c>
      <c r="C76" s="94" t="s">
        <v>889</v>
      </c>
      <c r="D76" s="174">
        <f t="shared" si="2"/>
        <v>0</v>
      </c>
      <c r="E76" s="174">
        <f t="shared" si="2"/>
        <v>0</v>
      </c>
      <c r="F76" s="175" t="s">
        <v>904</v>
      </c>
    </row>
    <row r="77" spans="1:6" ht="24.75" customHeight="1">
      <c r="A77" s="90">
        <v>4520</v>
      </c>
      <c r="B77" s="98" t="s">
        <v>325</v>
      </c>
      <c r="C77" s="91" t="s">
        <v>895</v>
      </c>
      <c r="D77" s="174">
        <f t="shared" si="2"/>
        <v>0</v>
      </c>
      <c r="E77" s="174">
        <f t="shared" si="2"/>
        <v>0</v>
      </c>
      <c r="F77" s="175"/>
    </row>
    <row r="78" spans="1:6" ht="24">
      <c r="A78" s="90">
        <v>4521</v>
      </c>
      <c r="B78" s="98" t="s">
        <v>598</v>
      </c>
      <c r="C78" s="94" t="s">
        <v>890</v>
      </c>
      <c r="D78" s="174">
        <f t="shared" si="2"/>
        <v>0</v>
      </c>
      <c r="E78" s="174">
        <f t="shared" si="2"/>
        <v>0</v>
      </c>
      <c r="F78" s="175" t="s">
        <v>904</v>
      </c>
    </row>
    <row r="79" spans="1:6" ht="24">
      <c r="A79" s="90">
        <v>4522</v>
      </c>
      <c r="B79" s="98" t="s">
        <v>620</v>
      </c>
      <c r="C79" s="94" t="s">
        <v>891</v>
      </c>
      <c r="D79" s="174">
        <f t="shared" si="2"/>
        <v>0</v>
      </c>
      <c r="E79" s="174">
        <f t="shared" si="2"/>
        <v>0</v>
      </c>
      <c r="F79" s="175" t="s">
        <v>904</v>
      </c>
    </row>
    <row r="80" spans="1:6" ht="24.75" customHeight="1">
      <c r="A80" s="90">
        <v>4530</v>
      </c>
      <c r="B80" s="99" t="s">
        <v>162</v>
      </c>
      <c r="C80" s="91" t="s">
        <v>895</v>
      </c>
      <c r="D80" s="174">
        <f t="shared" si="2"/>
        <v>5567.1</v>
      </c>
      <c r="E80" s="174">
        <f>SUM(E81:E83)</f>
        <v>5567.1</v>
      </c>
      <c r="F80" s="174">
        <f>SUM(F81:F83)</f>
        <v>0</v>
      </c>
    </row>
    <row r="81" spans="1:6" ht="36">
      <c r="A81" s="90">
        <v>4531</v>
      </c>
      <c r="B81" s="101" t="s">
        <v>599</v>
      </c>
      <c r="C81" s="93" t="s">
        <v>784</v>
      </c>
      <c r="D81" s="174">
        <f t="shared" si="2"/>
        <v>2567.1</v>
      </c>
      <c r="E81" s="174">
        <v>2567.1</v>
      </c>
      <c r="F81" s="174">
        <v>0</v>
      </c>
    </row>
    <row r="82" spans="1:6" ht="36">
      <c r="A82" s="90">
        <v>4532</v>
      </c>
      <c r="B82" s="101" t="s">
        <v>609</v>
      </c>
      <c r="C82" s="94" t="s">
        <v>785</v>
      </c>
      <c r="D82" s="174">
        <f t="shared" si="2"/>
        <v>0</v>
      </c>
      <c r="E82" s="174">
        <v>0</v>
      </c>
      <c r="F82" s="174">
        <v>0</v>
      </c>
    </row>
    <row r="83" spans="1:6" ht="14.25" customHeight="1">
      <c r="A83" s="90">
        <v>4533</v>
      </c>
      <c r="B83" s="101" t="s">
        <v>326</v>
      </c>
      <c r="C83" s="94" t="s">
        <v>786</v>
      </c>
      <c r="D83" s="174">
        <f t="shared" si="2"/>
        <v>3000</v>
      </c>
      <c r="E83" s="174">
        <v>3000</v>
      </c>
      <c r="F83" s="174">
        <f>SUM(F84+F87+F88)</f>
        <v>0</v>
      </c>
    </row>
    <row r="84" spans="1:6" ht="14.25" customHeight="1">
      <c r="A84" s="90">
        <v>4534</v>
      </c>
      <c r="B84" s="102" t="s">
        <v>163</v>
      </c>
      <c r="C84" s="94"/>
      <c r="D84" s="174">
        <f t="shared" si="2"/>
        <v>0</v>
      </c>
      <c r="E84" s="174">
        <f>SUM(E85:E86)</f>
        <v>0</v>
      </c>
      <c r="F84" s="174">
        <f>SUM(F85:F86)</f>
        <v>0</v>
      </c>
    </row>
    <row r="85" spans="1:6" ht="24">
      <c r="A85" s="103">
        <v>4535</v>
      </c>
      <c r="B85" s="102" t="s">
        <v>568</v>
      </c>
      <c r="C85" s="94"/>
      <c r="D85" s="174">
        <f t="shared" si="2"/>
        <v>0</v>
      </c>
      <c r="E85" s="174">
        <v>0</v>
      </c>
      <c r="F85" s="174">
        <v>0</v>
      </c>
    </row>
    <row r="86" spans="1:6" ht="12.75">
      <c r="A86" s="90">
        <v>4536</v>
      </c>
      <c r="B86" s="102" t="s">
        <v>569</v>
      </c>
      <c r="C86" s="94"/>
      <c r="D86" s="174">
        <f t="shared" si="2"/>
        <v>0</v>
      </c>
      <c r="E86" s="174">
        <v>0</v>
      </c>
      <c r="F86" s="174">
        <v>0</v>
      </c>
    </row>
    <row r="87" spans="1:6" ht="12.75">
      <c r="A87" s="90">
        <v>4537</v>
      </c>
      <c r="B87" s="102" t="s">
        <v>570</v>
      </c>
      <c r="C87" s="94"/>
      <c r="D87" s="174">
        <f t="shared" si="2"/>
        <v>0</v>
      </c>
      <c r="E87" s="174">
        <v>0</v>
      </c>
      <c r="F87" s="174">
        <v>0</v>
      </c>
    </row>
    <row r="88" spans="1:6" ht="12.75">
      <c r="A88" s="90">
        <v>4538</v>
      </c>
      <c r="B88" s="102" t="s">
        <v>572</v>
      </c>
      <c r="C88" s="94"/>
      <c r="D88" s="174">
        <f t="shared" si="2"/>
        <v>0</v>
      </c>
      <c r="E88" s="174">
        <v>0</v>
      </c>
      <c r="F88" s="174">
        <v>0</v>
      </c>
    </row>
    <row r="89" spans="1:6" ht="24" customHeight="1">
      <c r="A89" s="90">
        <v>4540</v>
      </c>
      <c r="B89" s="99" t="s">
        <v>328</v>
      </c>
      <c r="C89" s="91" t="s">
        <v>895</v>
      </c>
      <c r="D89" s="174">
        <f t="shared" si="2"/>
        <v>0</v>
      </c>
      <c r="E89" s="174">
        <v>0</v>
      </c>
      <c r="F89" s="174">
        <f>SUM(F90:F92)</f>
        <v>0</v>
      </c>
    </row>
    <row r="90" spans="1:6" ht="36">
      <c r="A90" s="90">
        <v>4541</v>
      </c>
      <c r="B90" s="101" t="s">
        <v>787</v>
      </c>
      <c r="C90" s="94" t="s">
        <v>789</v>
      </c>
      <c r="D90" s="174">
        <f t="shared" si="2"/>
        <v>0</v>
      </c>
      <c r="E90" s="175" t="s">
        <v>904</v>
      </c>
      <c r="F90" s="174">
        <v>0</v>
      </c>
    </row>
    <row r="91" spans="1:6" ht="26.25" customHeight="1">
      <c r="A91" s="90">
        <v>4542</v>
      </c>
      <c r="B91" s="101" t="s">
        <v>788</v>
      </c>
      <c r="C91" s="94" t="s">
        <v>790</v>
      </c>
      <c r="D91" s="174">
        <f t="shared" si="2"/>
        <v>0</v>
      </c>
      <c r="E91" s="175" t="s">
        <v>904</v>
      </c>
      <c r="F91" s="174">
        <v>0</v>
      </c>
    </row>
    <row r="92" spans="1:6" ht="13.5" customHeight="1">
      <c r="A92" s="90">
        <v>4543</v>
      </c>
      <c r="B92" s="101" t="s">
        <v>329</v>
      </c>
      <c r="C92" s="94" t="s">
        <v>791</v>
      </c>
      <c r="D92" s="174">
        <f t="shared" si="2"/>
        <v>0</v>
      </c>
      <c r="E92" s="175" t="s">
        <v>904</v>
      </c>
      <c r="F92" s="174">
        <f>SUM(F93+F96+F97)</f>
        <v>0</v>
      </c>
    </row>
    <row r="93" spans="1:6" ht="14.25" customHeight="1">
      <c r="A93" s="90">
        <v>4544</v>
      </c>
      <c r="B93" s="102" t="s">
        <v>164</v>
      </c>
      <c r="C93" s="94"/>
      <c r="D93" s="174">
        <f t="shared" si="2"/>
        <v>0</v>
      </c>
      <c r="E93" s="174">
        <f>SUM(E94:E95)</f>
        <v>0</v>
      </c>
      <c r="F93" s="174">
        <f>SUM(F94:F95)</f>
        <v>0</v>
      </c>
    </row>
    <row r="94" spans="1:6" ht="24">
      <c r="A94" s="103">
        <v>4545</v>
      </c>
      <c r="B94" s="102" t="s">
        <v>568</v>
      </c>
      <c r="C94" s="94"/>
      <c r="D94" s="174">
        <f t="shared" si="2"/>
        <v>0</v>
      </c>
      <c r="E94" s="174">
        <f aca="true" t="shared" si="3" ref="E94:F97">SUM(F94:G94)</f>
        <v>0</v>
      </c>
      <c r="F94" s="174">
        <f t="shared" si="3"/>
        <v>0</v>
      </c>
    </row>
    <row r="95" spans="1:6" ht="12.75">
      <c r="A95" s="90">
        <v>4546</v>
      </c>
      <c r="B95" s="102" t="s">
        <v>571</v>
      </c>
      <c r="C95" s="94"/>
      <c r="D95" s="174">
        <f t="shared" si="2"/>
        <v>0</v>
      </c>
      <c r="E95" s="174">
        <f t="shared" si="3"/>
        <v>0</v>
      </c>
      <c r="F95" s="174">
        <f t="shared" si="3"/>
        <v>0</v>
      </c>
    </row>
    <row r="96" spans="1:6" ht="12.75">
      <c r="A96" s="90">
        <v>4547</v>
      </c>
      <c r="B96" s="102" t="s">
        <v>570</v>
      </c>
      <c r="C96" s="94"/>
      <c r="D96" s="174">
        <f t="shared" si="2"/>
        <v>0</v>
      </c>
      <c r="E96" s="174">
        <f t="shared" si="3"/>
        <v>0</v>
      </c>
      <c r="F96" s="174">
        <f t="shared" si="3"/>
        <v>0</v>
      </c>
    </row>
    <row r="97" spans="1:6" ht="12.75">
      <c r="A97" s="90">
        <v>4548</v>
      </c>
      <c r="B97" s="102" t="s">
        <v>572</v>
      </c>
      <c r="C97" s="94"/>
      <c r="D97" s="174">
        <f t="shared" si="2"/>
        <v>0</v>
      </c>
      <c r="E97" s="174">
        <f t="shared" si="3"/>
        <v>0</v>
      </c>
      <c r="F97" s="174">
        <f t="shared" si="3"/>
        <v>0</v>
      </c>
    </row>
    <row r="98" spans="1:6" ht="24" customHeight="1">
      <c r="A98" s="90">
        <v>4600</v>
      </c>
      <c r="B98" s="99" t="s">
        <v>724</v>
      </c>
      <c r="C98" s="91" t="s">
        <v>895</v>
      </c>
      <c r="D98" s="174">
        <f t="shared" si="2"/>
        <v>4000</v>
      </c>
      <c r="E98" s="174">
        <f>SUM(E99+E102+E107)</f>
        <v>4000</v>
      </c>
      <c r="F98" s="175" t="s">
        <v>904</v>
      </c>
    </row>
    <row r="99" spans="1:6" ht="24">
      <c r="A99" s="87">
        <v>4610</v>
      </c>
      <c r="B99" s="104" t="s">
        <v>330</v>
      </c>
      <c r="C99" s="88"/>
      <c r="D99" s="174">
        <f t="shared" si="2"/>
        <v>0</v>
      </c>
      <c r="E99" s="174">
        <f>SUM(E100:E101)</f>
        <v>0</v>
      </c>
      <c r="F99" s="175" t="s">
        <v>905</v>
      </c>
    </row>
    <row r="100" spans="1:6" ht="26.25" customHeight="1">
      <c r="A100" s="87">
        <v>4610</v>
      </c>
      <c r="B100" s="49" t="s">
        <v>455</v>
      </c>
      <c r="C100" s="88" t="s">
        <v>454</v>
      </c>
      <c r="D100" s="174">
        <f t="shared" si="2"/>
        <v>0</v>
      </c>
      <c r="E100" s="174">
        <v>0</v>
      </c>
      <c r="F100" s="175" t="s">
        <v>904</v>
      </c>
    </row>
    <row r="101" spans="1:6" ht="26.25" customHeight="1">
      <c r="A101" s="87">
        <v>4620</v>
      </c>
      <c r="B101" s="105" t="s">
        <v>626</v>
      </c>
      <c r="C101" s="88" t="s">
        <v>625</v>
      </c>
      <c r="D101" s="174">
        <f t="shared" si="2"/>
        <v>0</v>
      </c>
      <c r="E101" s="174">
        <v>0</v>
      </c>
      <c r="F101" s="175" t="s">
        <v>904</v>
      </c>
    </row>
    <row r="102" spans="1:6" ht="24.75" customHeight="1">
      <c r="A102" s="90">
        <v>4630</v>
      </c>
      <c r="B102" s="99" t="s">
        <v>720</v>
      </c>
      <c r="C102" s="91" t="s">
        <v>895</v>
      </c>
      <c r="D102" s="174">
        <f t="shared" si="2"/>
        <v>4000</v>
      </c>
      <c r="E102" s="174">
        <f>SUM(E103:E106)</f>
        <v>4000</v>
      </c>
      <c r="F102" s="175" t="s">
        <v>904</v>
      </c>
    </row>
    <row r="103" spans="1:6" ht="17.25" customHeight="1">
      <c r="A103" s="90">
        <v>4631</v>
      </c>
      <c r="B103" s="98" t="s">
        <v>796</v>
      </c>
      <c r="C103" s="94" t="s">
        <v>792</v>
      </c>
      <c r="D103" s="174">
        <f t="shared" si="2"/>
        <v>0</v>
      </c>
      <c r="E103" s="174">
        <v>0</v>
      </c>
      <c r="F103" s="175" t="s">
        <v>904</v>
      </c>
    </row>
    <row r="104" spans="1:6" ht="24">
      <c r="A104" s="90">
        <v>4632</v>
      </c>
      <c r="B104" s="92" t="s">
        <v>797</v>
      </c>
      <c r="C104" s="94" t="s">
        <v>793</v>
      </c>
      <c r="D104" s="174">
        <f t="shared" si="2"/>
        <v>0</v>
      </c>
      <c r="E104" s="174">
        <v>0</v>
      </c>
      <c r="F104" s="175" t="s">
        <v>904</v>
      </c>
    </row>
    <row r="105" spans="1:6" ht="12.75">
      <c r="A105" s="90">
        <v>4633</v>
      </c>
      <c r="B105" s="98" t="s">
        <v>798</v>
      </c>
      <c r="C105" s="94" t="s">
        <v>794</v>
      </c>
      <c r="D105" s="174">
        <f aca="true" t="shared" si="4" ref="D105:D152">SUM(E105:F105)</f>
        <v>0</v>
      </c>
      <c r="E105" s="174"/>
      <c r="F105" s="175" t="s">
        <v>904</v>
      </c>
    </row>
    <row r="106" spans="1:6" ht="12.75">
      <c r="A106" s="90">
        <v>4634</v>
      </c>
      <c r="B106" s="98" t="s">
        <v>799</v>
      </c>
      <c r="C106" s="94" t="s">
        <v>795</v>
      </c>
      <c r="D106" s="174">
        <f t="shared" si="4"/>
        <v>4000</v>
      </c>
      <c r="E106" s="174">
        <v>4000</v>
      </c>
      <c r="F106" s="175" t="s">
        <v>904</v>
      </c>
    </row>
    <row r="107" spans="1:6" ht="12.75" customHeight="1">
      <c r="A107" s="90">
        <v>4640</v>
      </c>
      <c r="B107" s="99" t="s">
        <v>165</v>
      </c>
      <c r="C107" s="91" t="s">
        <v>895</v>
      </c>
      <c r="D107" s="174">
        <f t="shared" si="4"/>
        <v>0</v>
      </c>
      <c r="E107" s="174">
        <f>SUM(E108)</f>
        <v>0</v>
      </c>
      <c r="F107" s="175" t="s">
        <v>904</v>
      </c>
    </row>
    <row r="108" spans="1:6" ht="12.75">
      <c r="A108" s="90">
        <v>4641</v>
      </c>
      <c r="B108" s="98" t="s">
        <v>801</v>
      </c>
      <c r="C108" s="94" t="s">
        <v>802</v>
      </c>
      <c r="D108" s="174">
        <f t="shared" si="4"/>
        <v>0</v>
      </c>
      <c r="E108" s="174">
        <v>0</v>
      </c>
      <c r="F108" s="175" t="s">
        <v>904</v>
      </c>
    </row>
    <row r="109" spans="1:6" ht="32.25" customHeight="1">
      <c r="A109" s="87">
        <v>4700</v>
      </c>
      <c r="B109" s="95" t="s">
        <v>331</v>
      </c>
      <c r="C109" s="91" t="s">
        <v>895</v>
      </c>
      <c r="D109" s="174">
        <f>SUM(D113,D127,D110)</f>
        <v>16675.5</v>
      </c>
      <c r="E109" s="174">
        <f>SUM(E113,E127,E110)</f>
        <v>42750.3</v>
      </c>
      <c r="F109" s="174">
        <v>0</v>
      </c>
    </row>
    <row r="110" spans="1:6" ht="25.5" customHeight="1">
      <c r="A110" s="90">
        <v>4710</v>
      </c>
      <c r="B110" s="95" t="s">
        <v>166</v>
      </c>
      <c r="C110" s="91" t="s">
        <v>895</v>
      </c>
      <c r="D110" s="174">
        <f t="shared" si="4"/>
        <v>700</v>
      </c>
      <c r="E110" s="174">
        <f>SUM(E111:E112)</f>
        <v>700</v>
      </c>
      <c r="F110" s="175" t="s">
        <v>904</v>
      </c>
    </row>
    <row r="111" spans="1:6" ht="38.25" customHeight="1">
      <c r="A111" s="90">
        <v>4711</v>
      </c>
      <c r="B111" s="92" t="s">
        <v>456</v>
      </c>
      <c r="C111" s="94" t="s">
        <v>803</v>
      </c>
      <c r="D111" s="174">
        <f t="shared" si="4"/>
        <v>0</v>
      </c>
      <c r="E111" s="174">
        <v>0</v>
      </c>
      <c r="F111" s="175" t="s">
        <v>904</v>
      </c>
    </row>
    <row r="112" spans="1:6" ht="24">
      <c r="A112" s="90">
        <v>4712</v>
      </c>
      <c r="B112" s="98" t="s">
        <v>820</v>
      </c>
      <c r="C112" s="94" t="s">
        <v>804</v>
      </c>
      <c r="D112" s="174">
        <f t="shared" si="4"/>
        <v>700</v>
      </c>
      <c r="E112" s="174">
        <v>700</v>
      </c>
      <c r="F112" s="175" t="s">
        <v>904</v>
      </c>
    </row>
    <row r="113" spans="1:6" ht="37.5" customHeight="1">
      <c r="A113" s="90">
        <v>4720</v>
      </c>
      <c r="B113" s="99" t="s">
        <v>332</v>
      </c>
      <c r="C113" s="91" t="s">
        <v>624</v>
      </c>
      <c r="D113" s="174">
        <f t="shared" si="4"/>
        <v>400</v>
      </c>
      <c r="E113" s="174">
        <f>SUM(E114:E117)</f>
        <v>400</v>
      </c>
      <c r="F113" s="175" t="s">
        <v>904</v>
      </c>
    </row>
    <row r="114" spans="1:6" ht="12.75">
      <c r="A114" s="90">
        <v>4721</v>
      </c>
      <c r="B114" s="98" t="s">
        <v>655</v>
      </c>
      <c r="C114" s="94" t="s">
        <v>821</v>
      </c>
      <c r="D114" s="174">
        <f t="shared" si="4"/>
        <v>0</v>
      </c>
      <c r="E114" s="174"/>
      <c r="F114" s="175" t="s">
        <v>904</v>
      </c>
    </row>
    <row r="115" spans="1:6" ht="12.75">
      <c r="A115" s="90">
        <v>4722</v>
      </c>
      <c r="B115" s="98" t="s">
        <v>656</v>
      </c>
      <c r="C115" s="106">
        <v>4822</v>
      </c>
      <c r="D115" s="174">
        <f t="shared" si="4"/>
        <v>0</v>
      </c>
      <c r="E115" s="174">
        <v>0</v>
      </c>
      <c r="F115" s="175" t="s">
        <v>904</v>
      </c>
    </row>
    <row r="116" spans="1:6" ht="12.75">
      <c r="A116" s="90">
        <v>4723</v>
      </c>
      <c r="B116" s="98" t="s">
        <v>824</v>
      </c>
      <c r="C116" s="94" t="s">
        <v>822</v>
      </c>
      <c r="D116" s="174">
        <f t="shared" si="4"/>
        <v>400</v>
      </c>
      <c r="E116" s="174">
        <v>400</v>
      </c>
      <c r="F116" s="175" t="s">
        <v>904</v>
      </c>
    </row>
    <row r="117" spans="1:10" ht="36">
      <c r="A117" s="90">
        <v>4724</v>
      </c>
      <c r="B117" s="98" t="s">
        <v>825</v>
      </c>
      <c r="C117" s="94" t="s">
        <v>823</v>
      </c>
      <c r="D117" s="174">
        <f t="shared" si="4"/>
        <v>0</v>
      </c>
      <c r="E117" s="174">
        <v>0</v>
      </c>
      <c r="F117" s="175" t="s">
        <v>904</v>
      </c>
      <c r="J117" s="183"/>
    </row>
    <row r="118" spans="1:6" ht="25.5" customHeight="1">
      <c r="A118" s="90">
        <v>4730</v>
      </c>
      <c r="B118" s="99" t="s">
        <v>167</v>
      </c>
      <c r="C118" s="91" t="s">
        <v>895</v>
      </c>
      <c r="D118" s="174">
        <f t="shared" si="4"/>
        <v>0</v>
      </c>
      <c r="E118" s="174">
        <f>SUM(E119)</f>
        <v>0</v>
      </c>
      <c r="F118" s="175" t="s">
        <v>904</v>
      </c>
    </row>
    <row r="119" spans="1:6" ht="24">
      <c r="A119" s="90">
        <v>4731</v>
      </c>
      <c r="B119" s="100" t="s">
        <v>783</v>
      </c>
      <c r="C119" s="94" t="s">
        <v>826</v>
      </c>
      <c r="D119" s="174">
        <f t="shared" si="4"/>
        <v>0</v>
      </c>
      <c r="E119" s="174">
        <v>0</v>
      </c>
      <c r="F119" s="175" t="s">
        <v>904</v>
      </c>
    </row>
    <row r="120" spans="1:6" ht="36.75" customHeight="1">
      <c r="A120" s="90">
        <v>4740</v>
      </c>
      <c r="B120" s="107" t="s">
        <v>333</v>
      </c>
      <c r="C120" s="91" t="s">
        <v>895</v>
      </c>
      <c r="D120" s="174">
        <f t="shared" si="4"/>
        <v>0</v>
      </c>
      <c r="E120" s="174">
        <f>SUM(E121:E122)</f>
        <v>0</v>
      </c>
      <c r="F120" s="175" t="s">
        <v>904</v>
      </c>
    </row>
    <row r="121" spans="1:6" ht="26.25" customHeight="1">
      <c r="A121" s="90">
        <v>4741</v>
      </c>
      <c r="B121" s="98" t="s">
        <v>657</v>
      </c>
      <c r="C121" s="94" t="s">
        <v>827</v>
      </c>
      <c r="D121" s="174">
        <f t="shared" si="4"/>
        <v>0</v>
      </c>
      <c r="E121" s="174">
        <v>0</v>
      </c>
      <c r="F121" s="175" t="s">
        <v>904</v>
      </c>
    </row>
    <row r="122" spans="1:6" ht="24">
      <c r="A122" s="90">
        <v>4742</v>
      </c>
      <c r="B122" s="98" t="s">
        <v>829</v>
      </c>
      <c r="C122" s="94" t="s">
        <v>828</v>
      </c>
      <c r="D122" s="174">
        <f t="shared" si="4"/>
        <v>0</v>
      </c>
      <c r="E122" s="174">
        <v>0</v>
      </c>
      <c r="F122" s="175" t="s">
        <v>904</v>
      </c>
    </row>
    <row r="123" spans="1:6" ht="48.75" customHeight="1">
      <c r="A123" s="90">
        <v>4750</v>
      </c>
      <c r="B123" s="99" t="s">
        <v>168</v>
      </c>
      <c r="C123" s="91" t="s">
        <v>895</v>
      </c>
      <c r="D123" s="174">
        <f t="shared" si="4"/>
        <v>0</v>
      </c>
      <c r="E123" s="174">
        <f>SUM(E124)</f>
        <v>0</v>
      </c>
      <c r="F123" s="175" t="s">
        <v>904</v>
      </c>
    </row>
    <row r="124" spans="1:6" ht="36.75" customHeight="1">
      <c r="A124" s="90">
        <v>4751</v>
      </c>
      <c r="B124" s="98" t="s">
        <v>830</v>
      </c>
      <c r="C124" s="94" t="s">
        <v>831</v>
      </c>
      <c r="D124" s="174">
        <f t="shared" si="4"/>
        <v>0</v>
      </c>
      <c r="E124" s="174">
        <v>0</v>
      </c>
      <c r="F124" s="175" t="s">
        <v>904</v>
      </c>
    </row>
    <row r="125" spans="1:6" ht="14.25" customHeight="1">
      <c r="A125" s="90">
        <v>4760</v>
      </c>
      <c r="B125" s="107" t="s">
        <v>169</v>
      </c>
      <c r="C125" s="91" t="s">
        <v>895</v>
      </c>
      <c r="D125" s="174">
        <f t="shared" si="4"/>
        <v>0</v>
      </c>
      <c r="E125" s="174">
        <f>SUM(E126)</f>
        <v>0</v>
      </c>
      <c r="F125" s="175" t="s">
        <v>904</v>
      </c>
    </row>
    <row r="126" spans="1:6" ht="12.75">
      <c r="A126" s="90">
        <v>4761</v>
      </c>
      <c r="B126" s="98" t="s">
        <v>833</v>
      </c>
      <c r="C126" s="94" t="s">
        <v>832</v>
      </c>
      <c r="D126" s="174">
        <f t="shared" si="4"/>
        <v>0</v>
      </c>
      <c r="E126" s="174">
        <v>0</v>
      </c>
      <c r="F126" s="175" t="s">
        <v>904</v>
      </c>
    </row>
    <row r="127" spans="1:6" ht="12.75" customHeight="1">
      <c r="A127" s="87">
        <v>4770</v>
      </c>
      <c r="B127" s="99" t="s">
        <v>170</v>
      </c>
      <c r="C127" s="91" t="s">
        <v>895</v>
      </c>
      <c r="D127" s="212">
        <v>15575.5</v>
      </c>
      <c r="E127" s="170">
        <f>SUM(E128)</f>
        <v>41650.3</v>
      </c>
      <c r="F127" s="174">
        <f>SUM(F128)</f>
        <v>0</v>
      </c>
    </row>
    <row r="128" spans="1:6" ht="15" customHeight="1">
      <c r="A128" s="87">
        <v>4771</v>
      </c>
      <c r="B128" s="98" t="s">
        <v>70</v>
      </c>
      <c r="C128" s="94" t="s">
        <v>834</v>
      </c>
      <c r="D128" s="212">
        <v>15575.5</v>
      </c>
      <c r="E128" s="244">
        <v>41650.3</v>
      </c>
      <c r="F128" s="174">
        <v>0</v>
      </c>
    </row>
    <row r="129" spans="1:6" ht="27" customHeight="1">
      <c r="A129" s="87">
        <v>4772</v>
      </c>
      <c r="B129" s="100" t="s">
        <v>71</v>
      </c>
      <c r="C129" s="91" t="s">
        <v>895</v>
      </c>
      <c r="D129" s="215">
        <v>26074.8</v>
      </c>
      <c r="E129" s="215">
        <v>26074.8</v>
      </c>
      <c r="F129" s="174">
        <v>0</v>
      </c>
    </row>
    <row r="130" spans="1:6" s="141" customFormat="1" ht="31.5" customHeight="1">
      <c r="A130" s="90">
        <v>5000</v>
      </c>
      <c r="B130" s="148" t="s">
        <v>334</v>
      </c>
      <c r="C130" s="91" t="s">
        <v>895</v>
      </c>
      <c r="D130" s="174">
        <f t="shared" si="4"/>
        <v>81774.8</v>
      </c>
      <c r="E130" s="172" t="s">
        <v>904</v>
      </c>
      <c r="F130" s="171">
        <f>SUM(F131++H138+I133+H138+F150+F152)</f>
        <v>81774.8</v>
      </c>
    </row>
    <row r="131" spans="1:6" ht="13.5" customHeight="1">
      <c r="A131" s="90">
        <v>5100</v>
      </c>
      <c r="B131" s="98" t="s">
        <v>171</v>
      </c>
      <c r="C131" s="91" t="s">
        <v>895</v>
      </c>
      <c r="D131" s="174">
        <f t="shared" si="4"/>
        <v>81774.8</v>
      </c>
      <c r="E131" s="175" t="s">
        <v>904</v>
      </c>
      <c r="F131" s="174">
        <f>SUM(F132+F136+F140)</f>
        <v>81774.8</v>
      </c>
    </row>
    <row r="132" spans="1:6" ht="14.25" customHeight="1">
      <c r="A132" s="90">
        <v>5110</v>
      </c>
      <c r="B132" s="99" t="s">
        <v>172</v>
      </c>
      <c r="C132" s="91" t="s">
        <v>895</v>
      </c>
      <c r="D132" s="174">
        <f t="shared" si="4"/>
        <v>57600</v>
      </c>
      <c r="E132" s="175"/>
      <c r="F132" s="174">
        <f>SUM(F133:F135)</f>
        <v>57600</v>
      </c>
    </row>
    <row r="133" spans="1:6" ht="12.75">
      <c r="A133" s="90">
        <v>5111</v>
      </c>
      <c r="B133" s="98" t="s">
        <v>616</v>
      </c>
      <c r="C133" s="108" t="s">
        <v>835</v>
      </c>
      <c r="D133" s="174">
        <f t="shared" si="4"/>
        <v>0</v>
      </c>
      <c r="E133" s="175" t="s">
        <v>904</v>
      </c>
      <c r="F133" s="174"/>
    </row>
    <row r="134" spans="1:6" ht="12.75">
      <c r="A134" s="90">
        <v>5112</v>
      </c>
      <c r="B134" s="98" t="s">
        <v>617</v>
      </c>
      <c r="C134" s="108" t="s">
        <v>836</v>
      </c>
      <c r="D134" s="174">
        <f t="shared" si="4"/>
        <v>0</v>
      </c>
      <c r="E134" s="175" t="s">
        <v>904</v>
      </c>
      <c r="F134" s="174">
        <v>0</v>
      </c>
    </row>
    <row r="135" spans="1:6" ht="24">
      <c r="A135" s="90">
        <v>5113</v>
      </c>
      <c r="B135" s="98" t="s">
        <v>618</v>
      </c>
      <c r="C135" s="108" t="s">
        <v>837</v>
      </c>
      <c r="D135" s="174">
        <f t="shared" si="4"/>
        <v>57600</v>
      </c>
      <c r="E135" s="175" t="s">
        <v>904</v>
      </c>
      <c r="F135" s="174">
        <v>57600</v>
      </c>
    </row>
    <row r="136" spans="1:6" ht="12.75" customHeight="1">
      <c r="A136" s="90">
        <v>5120</v>
      </c>
      <c r="B136" s="99" t="s">
        <v>335</v>
      </c>
      <c r="C136" s="91" t="s">
        <v>895</v>
      </c>
      <c r="D136" s="174">
        <f t="shared" si="4"/>
        <v>20674.8</v>
      </c>
      <c r="E136" s="174"/>
      <c r="F136" s="174">
        <f>SUM(F137:F139)</f>
        <v>20674.8</v>
      </c>
    </row>
    <row r="137" spans="1:6" ht="12.75">
      <c r="A137" s="90">
        <v>5121</v>
      </c>
      <c r="B137" s="98" t="s">
        <v>613</v>
      </c>
      <c r="C137" s="108" t="s">
        <v>838</v>
      </c>
      <c r="D137" s="174">
        <f t="shared" si="4"/>
        <v>9633</v>
      </c>
      <c r="E137" s="175" t="s">
        <v>904</v>
      </c>
      <c r="F137" s="174">
        <v>9633</v>
      </c>
    </row>
    <row r="138" spans="1:6" ht="12.75">
      <c r="A138" s="90">
        <v>5122</v>
      </c>
      <c r="B138" s="98" t="s">
        <v>614</v>
      </c>
      <c r="C138" s="108" t="s">
        <v>839</v>
      </c>
      <c r="D138" s="174">
        <f t="shared" si="4"/>
        <v>6041.8</v>
      </c>
      <c r="E138" s="175" t="s">
        <v>904</v>
      </c>
      <c r="F138" s="174">
        <v>6041.8</v>
      </c>
    </row>
    <row r="139" spans="1:6" ht="12.75">
      <c r="A139" s="90">
        <v>5123</v>
      </c>
      <c r="B139" s="98" t="s">
        <v>615</v>
      </c>
      <c r="C139" s="108" t="s">
        <v>840</v>
      </c>
      <c r="D139" s="174">
        <f t="shared" si="4"/>
        <v>5000</v>
      </c>
      <c r="E139" s="175" t="s">
        <v>904</v>
      </c>
      <c r="F139" s="174">
        <v>5000</v>
      </c>
    </row>
    <row r="140" spans="1:6" ht="12.75" customHeight="1">
      <c r="A140" s="90">
        <v>5130</v>
      </c>
      <c r="B140" s="99" t="s">
        <v>721</v>
      </c>
      <c r="C140" s="91" t="s">
        <v>895</v>
      </c>
      <c r="D140" s="174">
        <f t="shared" si="4"/>
        <v>3500</v>
      </c>
      <c r="E140" s="174"/>
      <c r="F140" s="174">
        <f>SUM(F141:F144)</f>
        <v>3500</v>
      </c>
    </row>
    <row r="141" spans="1:6" ht="12.75">
      <c r="A141" s="90">
        <v>5131</v>
      </c>
      <c r="B141" s="98" t="s">
        <v>843</v>
      </c>
      <c r="C141" s="108" t="s">
        <v>841</v>
      </c>
      <c r="D141" s="174">
        <f t="shared" si="4"/>
        <v>0</v>
      </c>
      <c r="E141" s="175" t="s">
        <v>904</v>
      </c>
      <c r="F141" s="174">
        <v>0</v>
      </c>
    </row>
    <row r="142" spans="1:6" ht="12.75">
      <c r="A142" s="90">
        <v>5132</v>
      </c>
      <c r="B142" s="98" t="s">
        <v>610</v>
      </c>
      <c r="C142" s="108" t="s">
        <v>842</v>
      </c>
      <c r="D142" s="174">
        <f t="shared" si="4"/>
        <v>0</v>
      </c>
      <c r="E142" s="175" t="s">
        <v>904</v>
      </c>
      <c r="F142" s="174">
        <v>0</v>
      </c>
    </row>
    <row r="143" spans="1:6" ht="13.5" customHeight="1">
      <c r="A143" s="90">
        <v>5133</v>
      </c>
      <c r="B143" s="98" t="s">
        <v>611</v>
      </c>
      <c r="C143" s="108" t="s">
        <v>849</v>
      </c>
      <c r="D143" s="174">
        <f t="shared" si="4"/>
        <v>0</v>
      </c>
      <c r="E143" s="175"/>
      <c r="F143" s="174">
        <v>0</v>
      </c>
    </row>
    <row r="144" spans="1:6" ht="12.75">
      <c r="A144" s="90">
        <v>5134</v>
      </c>
      <c r="B144" s="98" t="s">
        <v>612</v>
      </c>
      <c r="C144" s="108" t="s">
        <v>850</v>
      </c>
      <c r="D144" s="174">
        <f t="shared" si="4"/>
        <v>3500</v>
      </c>
      <c r="E144" s="175"/>
      <c r="F144" s="174">
        <v>3500</v>
      </c>
    </row>
    <row r="145" spans="1:6" ht="13.5" customHeight="1">
      <c r="A145" s="90">
        <v>5200</v>
      </c>
      <c r="B145" s="99" t="s">
        <v>336</v>
      </c>
      <c r="C145" s="91" t="s">
        <v>895</v>
      </c>
      <c r="D145" s="174">
        <f t="shared" si="4"/>
        <v>0</v>
      </c>
      <c r="E145" s="175" t="s">
        <v>904</v>
      </c>
      <c r="F145" s="174">
        <f>SUM(F146:F149)</f>
        <v>0</v>
      </c>
    </row>
    <row r="146" spans="1:6" ht="24">
      <c r="A146" s="90">
        <v>5211</v>
      </c>
      <c r="B146" s="98" t="s">
        <v>627</v>
      </c>
      <c r="C146" s="108" t="s">
        <v>844</v>
      </c>
      <c r="D146" s="174">
        <f t="shared" si="4"/>
        <v>0</v>
      </c>
      <c r="E146" s="175" t="s">
        <v>904</v>
      </c>
      <c r="F146" s="174"/>
    </row>
    <row r="147" spans="1:6" ht="12.75">
      <c r="A147" s="90">
        <v>5221</v>
      </c>
      <c r="B147" s="98" t="s">
        <v>628</v>
      </c>
      <c r="C147" s="108" t="s">
        <v>845</v>
      </c>
      <c r="D147" s="174">
        <f t="shared" si="4"/>
        <v>0</v>
      </c>
      <c r="E147" s="175" t="s">
        <v>904</v>
      </c>
      <c r="F147" s="174"/>
    </row>
    <row r="148" spans="1:6" ht="14.25" customHeight="1">
      <c r="A148" s="90">
        <v>5231</v>
      </c>
      <c r="B148" s="98" t="s">
        <v>629</v>
      </c>
      <c r="C148" s="108" t="s">
        <v>846</v>
      </c>
      <c r="D148" s="174">
        <f t="shared" si="4"/>
        <v>0</v>
      </c>
      <c r="E148" s="175" t="s">
        <v>904</v>
      </c>
      <c r="F148" s="174"/>
    </row>
    <row r="149" spans="1:6" ht="14.25" customHeight="1">
      <c r="A149" s="90">
        <v>5241</v>
      </c>
      <c r="B149" s="98" t="s">
        <v>848</v>
      </c>
      <c r="C149" s="108" t="s">
        <v>847</v>
      </c>
      <c r="D149" s="174">
        <f t="shared" si="4"/>
        <v>0</v>
      </c>
      <c r="E149" s="175" t="s">
        <v>904</v>
      </c>
      <c r="F149" s="174"/>
    </row>
    <row r="150" spans="1:6" ht="13.5" customHeight="1">
      <c r="A150" s="90">
        <v>5300</v>
      </c>
      <c r="B150" s="99" t="s">
        <v>722</v>
      </c>
      <c r="C150" s="91" t="s">
        <v>895</v>
      </c>
      <c r="D150" s="174">
        <f t="shared" si="4"/>
        <v>0</v>
      </c>
      <c r="E150" s="175" t="s">
        <v>904</v>
      </c>
      <c r="F150" s="174">
        <f>SUM(F151)</f>
        <v>0</v>
      </c>
    </row>
    <row r="151" spans="1:6" ht="12.75">
      <c r="A151" s="90">
        <v>5311</v>
      </c>
      <c r="B151" s="98" t="s">
        <v>658</v>
      </c>
      <c r="C151" s="108" t="s">
        <v>851</v>
      </c>
      <c r="D151" s="174">
        <f t="shared" si="4"/>
        <v>0</v>
      </c>
      <c r="E151" s="175" t="s">
        <v>904</v>
      </c>
      <c r="F151" s="174"/>
    </row>
    <row r="152" spans="1:6" ht="14.25" customHeight="1">
      <c r="A152" s="90">
        <v>5400</v>
      </c>
      <c r="B152" s="99" t="s">
        <v>337</v>
      </c>
      <c r="C152" s="91" t="s">
        <v>895</v>
      </c>
      <c r="D152" s="174">
        <f t="shared" si="4"/>
        <v>0</v>
      </c>
      <c r="E152" s="175" t="s">
        <v>904</v>
      </c>
      <c r="F152" s="174">
        <f>SUM(F153:F156)</f>
        <v>0</v>
      </c>
    </row>
    <row r="153" spans="1:6" ht="12.75">
      <c r="A153" s="90">
        <v>5411</v>
      </c>
      <c r="B153" s="98" t="s">
        <v>659</v>
      </c>
      <c r="C153" s="108" t="s">
        <v>852</v>
      </c>
      <c r="D153" s="174">
        <f aca="true" t="shared" si="5" ref="D153:D174">SUM(E153:F153)</f>
        <v>0</v>
      </c>
      <c r="E153" s="175" t="s">
        <v>904</v>
      </c>
      <c r="F153" s="174"/>
    </row>
    <row r="154" spans="1:6" ht="12.75">
      <c r="A154" s="90">
        <v>5421</v>
      </c>
      <c r="B154" s="98" t="s">
        <v>660</v>
      </c>
      <c r="C154" s="108" t="s">
        <v>853</v>
      </c>
      <c r="D154" s="174">
        <f t="shared" si="5"/>
        <v>0</v>
      </c>
      <c r="E154" s="175" t="s">
        <v>904</v>
      </c>
      <c r="F154" s="174"/>
    </row>
    <row r="155" spans="1:6" ht="12.75">
      <c r="A155" s="90">
        <v>5431</v>
      </c>
      <c r="B155" s="98" t="s">
        <v>855</v>
      </c>
      <c r="C155" s="108" t="s">
        <v>854</v>
      </c>
      <c r="D155" s="174">
        <f t="shared" si="5"/>
        <v>0</v>
      </c>
      <c r="E155" s="175" t="s">
        <v>904</v>
      </c>
      <c r="F155" s="174"/>
    </row>
    <row r="156" spans="1:6" ht="12.75">
      <c r="A156" s="90">
        <v>5441</v>
      </c>
      <c r="B156" s="109" t="s">
        <v>777</v>
      </c>
      <c r="C156" s="108" t="s">
        <v>856</v>
      </c>
      <c r="D156" s="174">
        <f t="shared" si="5"/>
        <v>0</v>
      </c>
      <c r="E156" s="175" t="s">
        <v>904</v>
      </c>
      <c r="F156" s="174"/>
    </row>
    <row r="157" spans="1:6" s="35" customFormat="1" ht="30.75" customHeight="1">
      <c r="A157" s="110" t="s">
        <v>439</v>
      </c>
      <c r="B157" s="149" t="s">
        <v>338</v>
      </c>
      <c r="C157" s="111" t="s">
        <v>895</v>
      </c>
      <c r="D157" s="176">
        <f t="shared" si="5"/>
        <v>-18000</v>
      </c>
      <c r="E157" s="177" t="s">
        <v>894</v>
      </c>
      <c r="F157" s="174">
        <f>SUM(F158,F162,F168,F170)</f>
        <v>-18000</v>
      </c>
    </row>
    <row r="158" spans="1:6" ht="31.5" customHeight="1">
      <c r="A158" s="112" t="s">
        <v>440</v>
      </c>
      <c r="B158" s="149" t="s">
        <v>339</v>
      </c>
      <c r="C158" s="113" t="s">
        <v>895</v>
      </c>
      <c r="D158" s="176">
        <f t="shared" si="5"/>
        <v>-9000</v>
      </c>
      <c r="E158" s="178" t="s">
        <v>894</v>
      </c>
      <c r="F158" s="174">
        <f>SUM(F159:F161)</f>
        <v>-9000</v>
      </c>
    </row>
    <row r="159" spans="1:6" ht="12.75">
      <c r="A159" s="112" t="s">
        <v>441</v>
      </c>
      <c r="B159" s="150" t="s">
        <v>668</v>
      </c>
      <c r="C159" s="114" t="s">
        <v>662</v>
      </c>
      <c r="D159" s="176">
        <f>SUM(E159:F159)</f>
        <v>-9000</v>
      </c>
      <c r="E159" s="174"/>
      <c r="F159" s="176">
        <v>-9000</v>
      </c>
    </row>
    <row r="160" spans="1:6" s="20" customFormat="1" ht="15" customHeight="1">
      <c r="A160" s="112" t="s">
        <v>442</v>
      </c>
      <c r="B160" s="150" t="s">
        <v>667</v>
      </c>
      <c r="C160" s="114" t="s">
        <v>663</v>
      </c>
      <c r="D160" s="176">
        <v>0</v>
      </c>
      <c r="E160" s="179"/>
      <c r="F160" s="176">
        <v>0</v>
      </c>
    </row>
    <row r="161" spans="1:6" ht="25.5">
      <c r="A161" s="115" t="s">
        <v>443</v>
      </c>
      <c r="B161" s="150" t="s">
        <v>670</v>
      </c>
      <c r="C161" s="114" t="s">
        <v>664</v>
      </c>
      <c r="D161" s="176">
        <f t="shared" si="5"/>
        <v>0</v>
      </c>
      <c r="E161" s="178" t="s">
        <v>894</v>
      </c>
      <c r="F161" s="176"/>
    </row>
    <row r="162" spans="1:6" ht="32.25" customHeight="1">
      <c r="A162" s="115" t="s">
        <v>444</v>
      </c>
      <c r="B162" s="149" t="s">
        <v>173</v>
      </c>
      <c r="C162" s="113" t="s">
        <v>895</v>
      </c>
      <c r="D162" s="176">
        <f t="shared" si="5"/>
        <v>0</v>
      </c>
      <c r="E162" s="178" t="s">
        <v>894</v>
      </c>
      <c r="F162" s="174">
        <f>SUM(F163:F164)</f>
        <v>0</v>
      </c>
    </row>
    <row r="163" spans="1:6" ht="25.5">
      <c r="A163" s="115" t="s">
        <v>445</v>
      </c>
      <c r="B163" s="150" t="s">
        <v>652</v>
      </c>
      <c r="C163" s="116" t="s">
        <v>671</v>
      </c>
      <c r="D163" s="176">
        <f t="shared" si="5"/>
        <v>0</v>
      </c>
      <c r="E163" s="178" t="s">
        <v>894</v>
      </c>
      <c r="F163" s="176"/>
    </row>
    <row r="164" spans="1:6" ht="15" customHeight="1">
      <c r="A164" s="115" t="s">
        <v>446</v>
      </c>
      <c r="B164" s="150" t="s">
        <v>174</v>
      </c>
      <c r="C164" s="113" t="s">
        <v>895</v>
      </c>
      <c r="D164" s="176">
        <f t="shared" si="5"/>
        <v>0</v>
      </c>
      <c r="E164" s="178" t="s">
        <v>894</v>
      </c>
      <c r="F164" s="174">
        <f>SUM(F165:F167)</f>
        <v>0</v>
      </c>
    </row>
    <row r="165" spans="1:6" ht="14.25" customHeight="1">
      <c r="A165" s="115" t="s">
        <v>447</v>
      </c>
      <c r="B165" s="155" t="s">
        <v>649</v>
      </c>
      <c r="C165" s="114" t="s">
        <v>675</v>
      </c>
      <c r="D165" s="176">
        <f t="shared" si="5"/>
        <v>0</v>
      </c>
      <c r="E165" s="174"/>
      <c r="F165" s="176"/>
    </row>
    <row r="166" spans="1:6" ht="25.5">
      <c r="A166" s="117" t="s">
        <v>448</v>
      </c>
      <c r="B166" s="155" t="s">
        <v>648</v>
      </c>
      <c r="C166" s="116" t="s">
        <v>676</v>
      </c>
      <c r="D166" s="176">
        <f t="shared" si="5"/>
        <v>0</v>
      </c>
      <c r="E166" s="178" t="s">
        <v>894</v>
      </c>
      <c r="F166" s="176"/>
    </row>
    <row r="167" spans="1:6" ht="25.5">
      <c r="A167" s="115" t="s">
        <v>449</v>
      </c>
      <c r="B167" s="156" t="s">
        <v>647</v>
      </c>
      <c r="C167" s="116" t="s">
        <v>677</v>
      </c>
      <c r="D167" s="176">
        <f t="shared" si="5"/>
        <v>0</v>
      </c>
      <c r="E167" s="178" t="s">
        <v>894</v>
      </c>
      <c r="F167" s="176"/>
    </row>
    <row r="168" spans="1:6" ht="29.25" customHeight="1">
      <c r="A168" s="115" t="s">
        <v>450</v>
      </c>
      <c r="B168" s="151" t="s">
        <v>723</v>
      </c>
      <c r="C168" s="113" t="s">
        <v>895</v>
      </c>
      <c r="D168" s="176">
        <f t="shared" si="5"/>
        <v>0</v>
      </c>
      <c r="E168" s="178" t="s">
        <v>894</v>
      </c>
      <c r="F168" s="174">
        <f>SUM(F169)</f>
        <v>0</v>
      </c>
    </row>
    <row r="169" spans="1:6" ht="25.5">
      <c r="A169" s="117" t="s">
        <v>451</v>
      </c>
      <c r="B169" s="150" t="s">
        <v>650</v>
      </c>
      <c r="C169" s="118" t="s">
        <v>679</v>
      </c>
      <c r="D169" s="176">
        <f t="shared" si="5"/>
        <v>0</v>
      </c>
      <c r="E169" s="178" t="s">
        <v>894</v>
      </c>
      <c r="F169" s="176"/>
    </row>
    <row r="170" spans="1:6" ht="30.75" customHeight="1">
      <c r="A170" s="115" t="s">
        <v>452</v>
      </c>
      <c r="B170" s="151" t="s">
        <v>340</v>
      </c>
      <c r="C170" s="113" t="s">
        <v>895</v>
      </c>
      <c r="D170" s="176">
        <f t="shared" si="5"/>
        <v>-9000</v>
      </c>
      <c r="E170" s="178" t="s">
        <v>894</v>
      </c>
      <c r="F170" s="174">
        <f>SUM(F171:F174)</f>
        <v>-9000</v>
      </c>
    </row>
    <row r="171" spans="1:6" ht="12.75">
      <c r="A171" s="115" t="s">
        <v>453</v>
      </c>
      <c r="B171" s="150" t="s">
        <v>680</v>
      </c>
      <c r="C171" s="114" t="s">
        <v>683</v>
      </c>
      <c r="D171" s="176">
        <f t="shared" si="5"/>
        <v>-9000</v>
      </c>
      <c r="E171" s="178" t="s">
        <v>894</v>
      </c>
      <c r="F171" s="176">
        <v>-9000</v>
      </c>
    </row>
    <row r="172" spans="1:6" ht="13.5" customHeight="1">
      <c r="A172" s="117" t="s">
        <v>458</v>
      </c>
      <c r="B172" s="150" t="s">
        <v>681</v>
      </c>
      <c r="C172" s="118" t="s">
        <v>684</v>
      </c>
      <c r="D172" s="176">
        <f t="shared" si="5"/>
        <v>0</v>
      </c>
      <c r="E172" s="178" t="s">
        <v>894</v>
      </c>
      <c r="F172" s="176"/>
    </row>
    <row r="173" spans="1:6" ht="26.25" customHeight="1">
      <c r="A173" s="115" t="s">
        <v>459</v>
      </c>
      <c r="B173" s="150" t="s">
        <v>682</v>
      </c>
      <c r="C173" s="116" t="s">
        <v>685</v>
      </c>
      <c r="D173" s="176">
        <f t="shared" si="5"/>
        <v>0</v>
      </c>
      <c r="E173" s="178" t="s">
        <v>894</v>
      </c>
      <c r="F173" s="176"/>
    </row>
    <row r="174" spans="1:6" ht="25.5">
      <c r="A174" s="115" t="s">
        <v>460</v>
      </c>
      <c r="B174" s="150" t="s">
        <v>651</v>
      </c>
      <c r="C174" s="116" t="s">
        <v>686</v>
      </c>
      <c r="D174" s="176">
        <f t="shared" si="5"/>
        <v>0</v>
      </c>
      <c r="E174" s="178" t="s">
        <v>894</v>
      </c>
      <c r="F174" s="176"/>
    </row>
    <row r="175" spans="1:5" s="4" customFormat="1" ht="12.75">
      <c r="A175" s="18"/>
      <c r="B175" s="19"/>
      <c r="C175" s="28"/>
      <c r="E175" s="142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6"/>
  <sheetViews>
    <sheetView showGridLines="0" zoomScale="120" zoomScaleNormal="120" zoomScalePageLayoutView="0" workbookViewId="0" topLeftCell="A16">
      <selection activeCell="H16" sqref="H1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5" ht="15">
      <c r="A1" s="322" t="s">
        <v>910</v>
      </c>
      <c r="B1" s="322"/>
      <c r="C1" s="322"/>
      <c r="D1" s="322"/>
      <c r="E1" s="322"/>
    </row>
    <row r="3" spans="1:5" ht="29.25" customHeight="1">
      <c r="A3" s="317" t="s">
        <v>646</v>
      </c>
      <c r="B3" s="317"/>
      <c r="C3" s="317"/>
      <c r="D3" s="317"/>
      <c r="E3" s="317"/>
    </row>
    <row r="4" ht="12.75">
      <c r="E4" s="5" t="s">
        <v>900</v>
      </c>
    </row>
    <row r="5" spans="1:5" ht="30" customHeight="1">
      <c r="A5" s="323" t="s">
        <v>573</v>
      </c>
      <c r="B5" s="323"/>
      <c r="C5" s="324" t="s">
        <v>596</v>
      </c>
      <c r="D5" s="326" t="s">
        <v>556</v>
      </c>
      <c r="E5" s="326"/>
    </row>
    <row r="6" spans="1:5" ht="25.5">
      <c r="A6" s="323"/>
      <c r="B6" s="323"/>
      <c r="C6" s="325"/>
      <c r="D6" s="76" t="s">
        <v>584</v>
      </c>
      <c r="E6" s="76" t="s">
        <v>457</v>
      </c>
    </row>
    <row r="7" spans="1:5" ht="12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79">
        <v>8000</v>
      </c>
      <c r="B8" s="80" t="s">
        <v>501</v>
      </c>
      <c r="C8" s="174">
        <f>SUM(D8:E8)</f>
        <v>-37700</v>
      </c>
      <c r="D8" s="174">
        <v>0</v>
      </c>
      <c r="E8" s="174">
        <v>-37700</v>
      </c>
    </row>
    <row r="11" spans="1:6" ht="15">
      <c r="A11" s="322" t="s">
        <v>911</v>
      </c>
      <c r="B11" s="322"/>
      <c r="C11" s="322"/>
      <c r="D11" s="322"/>
      <c r="E11" s="322"/>
      <c r="F11" s="322"/>
    </row>
    <row r="12" ht="15">
      <c r="B12" s="2"/>
    </row>
    <row r="13" spans="1:6" ht="30" customHeight="1">
      <c r="A13" s="317" t="s">
        <v>502</v>
      </c>
      <c r="B13" s="317"/>
      <c r="C13" s="317"/>
      <c r="D13" s="317"/>
      <c r="E13" s="317"/>
      <c r="F13" s="317"/>
    </row>
    <row r="14" ht="14.25" customHeight="1">
      <c r="E14" s="5" t="s">
        <v>641</v>
      </c>
    </row>
    <row r="15" spans="1:6" ht="51" customHeight="1">
      <c r="A15" s="327" t="s">
        <v>470</v>
      </c>
      <c r="B15" s="82" t="s">
        <v>471</v>
      </c>
      <c r="C15" s="82"/>
      <c r="D15" s="324" t="s">
        <v>645</v>
      </c>
      <c r="E15" s="77" t="s">
        <v>775</v>
      </c>
      <c r="F15" s="77"/>
    </row>
    <row r="16" spans="1:9" ht="25.5">
      <c r="A16" s="328"/>
      <c r="B16" s="75" t="s">
        <v>472</v>
      </c>
      <c r="C16" s="83" t="s">
        <v>473</v>
      </c>
      <c r="D16" s="314"/>
      <c r="E16" s="76" t="s">
        <v>635</v>
      </c>
      <c r="F16" s="76" t="s">
        <v>636</v>
      </c>
      <c r="I16" s="1" t="s">
        <v>1055</v>
      </c>
    </row>
    <row r="17" spans="1:6" ht="12.75">
      <c r="A17" s="78">
        <v>1</v>
      </c>
      <c r="B17" s="78">
        <v>2</v>
      </c>
      <c r="C17" s="78" t="s">
        <v>474</v>
      </c>
      <c r="D17" s="78">
        <v>4</v>
      </c>
      <c r="E17" s="78">
        <v>5</v>
      </c>
      <c r="F17" s="78">
        <v>6</v>
      </c>
    </row>
    <row r="18" spans="1:6" s="3" customFormat="1" ht="13.5" customHeight="1">
      <c r="A18" s="79">
        <v>8010</v>
      </c>
      <c r="B18" s="158" t="s">
        <v>600</v>
      </c>
      <c r="C18" s="84"/>
      <c r="D18" s="229">
        <f>SUM(D39)</f>
        <v>37700</v>
      </c>
      <c r="E18" s="229">
        <v>0</v>
      </c>
      <c r="F18" s="229">
        <f>SUM(F39)</f>
        <v>37700</v>
      </c>
    </row>
    <row r="19" spans="1:6" ht="11.25" customHeight="1">
      <c r="A19" s="79">
        <v>8100</v>
      </c>
      <c r="B19" s="158" t="s">
        <v>601</v>
      </c>
      <c r="C19" s="81"/>
      <c r="D19" s="230">
        <f aca="true" t="shared" si="0" ref="D19:D31">SUM(E19:F19)</f>
        <v>0</v>
      </c>
      <c r="E19" s="229">
        <f>E20+E24</f>
        <v>0</v>
      </c>
      <c r="F19" s="229">
        <f>F20+F24</f>
        <v>0</v>
      </c>
    </row>
    <row r="20" spans="1:6" ht="12" customHeight="1">
      <c r="A20" s="85">
        <v>8110</v>
      </c>
      <c r="B20" s="159" t="s">
        <v>602</v>
      </c>
      <c r="C20" s="81"/>
      <c r="D20" s="230">
        <f t="shared" si="0"/>
        <v>0</v>
      </c>
      <c r="E20" s="234">
        <f>E24</f>
        <v>0</v>
      </c>
      <c r="F20" s="234">
        <f>F21+F24</f>
        <v>0</v>
      </c>
    </row>
    <row r="21" spans="1:6" ht="36" customHeight="1">
      <c r="A21" s="85">
        <v>8111</v>
      </c>
      <c r="B21" s="160" t="s">
        <v>726</v>
      </c>
      <c r="C21" s="81"/>
      <c r="D21" s="230">
        <f t="shared" si="0"/>
        <v>0</v>
      </c>
      <c r="E21" s="235" t="s">
        <v>661</v>
      </c>
      <c r="F21" s="229"/>
    </row>
    <row r="22" spans="1:6" ht="12.75" customHeight="1">
      <c r="A22" s="85">
        <v>8112</v>
      </c>
      <c r="B22" s="161" t="s">
        <v>560</v>
      </c>
      <c r="C22" s="86" t="s">
        <v>587</v>
      </c>
      <c r="D22" s="230">
        <f t="shared" si="0"/>
        <v>0</v>
      </c>
      <c r="E22" s="235" t="s">
        <v>661</v>
      </c>
      <c r="F22" s="229"/>
    </row>
    <row r="23" spans="1:6" ht="12.75">
      <c r="A23" s="85">
        <v>8113</v>
      </c>
      <c r="B23" s="161" t="s">
        <v>557</v>
      </c>
      <c r="C23" s="86" t="s">
        <v>588</v>
      </c>
      <c r="D23" s="230">
        <f t="shared" si="0"/>
        <v>0</v>
      </c>
      <c r="E23" s="235" t="s">
        <v>661</v>
      </c>
      <c r="F23" s="229"/>
    </row>
    <row r="24" spans="1:6" s="31" customFormat="1" ht="24" customHeight="1">
      <c r="A24" s="85">
        <v>8120</v>
      </c>
      <c r="B24" s="160" t="s">
        <v>603</v>
      </c>
      <c r="C24" s="86"/>
      <c r="D24" s="230">
        <f t="shared" si="0"/>
        <v>0</v>
      </c>
      <c r="E24" s="234">
        <f>E32</f>
        <v>0</v>
      </c>
      <c r="F24" s="234">
        <f>F25+F32</f>
        <v>0</v>
      </c>
    </row>
    <row r="25" spans="1:6" s="31" customFormat="1" ht="12.75">
      <c r="A25" s="85">
        <v>8121</v>
      </c>
      <c r="B25" s="160" t="s">
        <v>727</v>
      </c>
      <c r="C25" s="86"/>
      <c r="D25" s="230">
        <f t="shared" si="0"/>
        <v>0</v>
      </c>
      <c r="E25" s="235" t="s">
        <v>661</v>
      </c>
      <c r="F25" s="231"/>
    </row>
    <row r="26" spans="1:6" s="31" customFormat="1" ht="12.75">
      <c r="A26" s="79">
        <v>8122</v>
      </c>
      <c r="B26" s="159" t="s">
        <v>728</v>
      </c>
      <c r="C26" s="86" t="s">
        <v>589</v>
      </c>
      <c r="D26" s="230">
        <f t="shared" si="0"/>
        <v>0</v>
      </c>
      <c r="E26" s="235" t="s">
        <v>661</v>
      </c>
      <c r="F26" s="231"/>
    </row>
    <row r="27" spans="1:6" s="31" customFormat="1" ht="12.75">
      <c r="A27" s="79">
        <v>8123</v>
      </c>
      <c r="B27" s="162" t="s">
        <v>574</v>
      </c>
      <c r="C27" s="86"/>
      <c r="D27" s="230">
        <f t="shared" si="0"/>
        <v>0</v>
      </c>
      <c r="E27" s="235" t="s">
        <v>661</v>
      </c>
      <c r="F27" s="231"/>
    </row>
    <row r="28" spans="1:6" s="31" customFormat="1" ht="12.75">
      <c r="A28" s="79">
        <v>8124</v>
      </c>
      <c r="B28" s="162" t="s">
        <v>576</v>
      </c>
      <c r="C28" s="86"/>
      <c r="D28" s="230">
        <f t="shared" si="0"/>
        <v>0</v>
      </c>
      <c r="E28" s="235" t="s">
        <v>661</v>
      </c>
      <c r="F28" s="231"/>
    </row>
    <row r="29" spans="1:6" s="31" customFormat="1" ht="24">
      <c r="A29" s="79">
        <v>8130</v>
      </c>
      <c r="B29" s="159" t="s">
        <v>729</v>
      </c>
      <c r="C29" s="86" t="s">
        <v>590</v>
      </c>
      <c r="D29" s="230">
        <f t="shared" si="0"/>
        <v>0</v>
      </c>
      <c r="E29" s="235" t="s">
        <v>661</v>
      </c>
      <c r="F29" s="231"/>
    </row>
    <row r="30" spans="1:6" s="31" customFormat="1" ht="12.75">
      <c r="A30" s="79">
        <v>8131</v>
      </c>
      <c r="B30" s="162" t="s">
        <v>580</v>
      </c>
      <c r="C30" s="86"/>
      <c r="D30" s="230">
        <f t="shared" si="0"/>
        <v>0</v>
      </c>
      <c r="E30" s="235" t="s">
        <v>661</v>
      </c>
      <c r="F30" s="231"/>
    </row>
    <row r="31" spans="1:6" s="31" customFormat="1" ht="12.75">
      <c r="A31" s="79">
        <v>8132</v>
      </c>
      <c r="B31" s="162" t="s">
        <v>578</v>
      </c>
      <c r="C31" s="86"/>
      <c r="D31" s="230">
        <f t="shared" si="0"/>
        <v>0</v>
      </c>
      <c r="E31" s="235" t="s">
        <v>661</v>
      </c>
      <c r="F31" s="231"/>
    </row>
    <row r="32" spans="1:6" ht="12.75">
      <c r="A32" s="79">
        <v>8140</v>
      </c>
      <c r="B32" s="159" t="s">
        <v>72</v>
      </c>
      <c r="C32" s="86"/>
      <c r="D32" s="229">
        <f>SUM(E32:F32)</f>
        <v>0</v>
      </c>
      <c r="E32" s="234">
        <f>SUM(E33)</f>
        <v>0</v>
      </c>
      <c r="F32" s="234">
        <f>SUM(F33)</f>
        <v>0</v>
      </c>
    </row>
    <row r="33" spans="1:6" ht="24">
      <c r="A33" s="79">
        <v>8141</v>
      </c>
      <c r="B33" s="159" t="s">
        <v>78</v>
      </c>
      <c r="C33" s="86" t="s">
        <v>589</v>
      </c>
      <c r="D33" s="229">
        <f aca="true" t="shared" si="1" ref="D33:D69">SUM(E33:F33)</f>
        <v>0</v>
      </c>
      <c r="E33" s="234">
        <f>SUM(E34:E35)</f>
        <v>0</v>
      </c>
      <c r="F33" s="234">
        <f>SUM(F34:F35)</f>
        <v>0</v>
      </c>
    </row>
    <row r="34" spans="1:6" ht="12.75">
      <c r="A34" s="79">
        <v>8142</v>
      </c>
      <c r="B34" s="162" t="s">
        <v>581</v>
      </c>
      <c r="C34" s="94"/>
      <c r="D34" s="229">
        <f t="shared" si="1"/>
        <v>0</v>
      </c>
      <c r="E34" s="236"/>
      <c r="F34" s="235" t="s">
        <v>661</v>
      </c>
    </row>
    <row r="35" spans="1:6" ht="12.75">
      <c r="A35" s="79">
        <v>8143</v>
      </c>
      <c r="B35" s="162" t="s">
        <v>582</v>
      </c>
      <c r="C35" s="94"/>
      <c r="D35" s="229">
        <f t="shared" si="1"/>
        <v>0</v>
      </c>
      <c r="E35" s="236"/>
      <c r="F35" s="231"/>
    </row>
    <row r="36" spans="1:6" ht="24">
      <c r="A36" s="79">
        <v>8150</v>
      </c>
      <c r="B36" s="159" t="s">
        <v>73</v>
      </c>
      <c r="C36" s="119" t="s">
        <v>590</v>
      </c>
      <c r="D36" s="229">
        <f t="shared" si="1"/>
        <v>0</v>
      </c>
      <c r="E36" s="234">
        <f>-SUM(E37:E38)</f>
        <v>0</v>
      </c>
      <c r="F36" s="234">
        <f>F38</f>
        <v>0</v>
      </c>
    </row>
    <row r="37" spans="1:6" ht="12.75">
      <c r="A37" s="79">
        <v>8151</v>
      </c>
      <c r="B37" s="162" t="s">
        <v>580</v>
      </c>
      <c r="C37" s="119"/>
      <c r="D37" s="229">
        <f t="shared" si="1"/>
        <v>0</v>
      </c>
      <c r="E37" s="236"/>
      <c r="F37" s="177" t="s">
        <v>905</v>
      </c>
    </row>
    <row r="38" spans="1:6" ht="12.75">
      <c r="A38" s="79">
        <v>8152</v>
      </c>
      <c r="B38" s="162" t="s">
        <v>579</v>
      </c>
      <c r="C38" s="119"/>
      <c r="D38" s="229">
        <f t="shared" si="1"/>
        <v>0</v>
      </c>
      <c r="E38" s="236"/>
      <c r="F38" s="231"/>
    </row>
    <row r="39" spans="1:6" ht="47.25" customHeight="1">
      <c r="A39" s="79">
        <v>8160</v>
      </c>
      <c r="B39" s="159" t="s">
        <v>604</v>
      </c>
      <c r="C39" s="119"/>
      <c r="D39" s="229">
        <f>SUM(D47)</f>
        <v>37700</v>
      </c>
      <c r="E39" s="229">
        <v>0</v>
      </c>
      <c r="F39" s="229">
        <f>SUM(F47)</f>
        <v>37700</v>
      </c>
    </row>
    <row r="40" spans="1:6" ht="24">
      <c r="A40" s="79">
        <v>8161</v>
      </c>
      <c r="B40" s="160" t="s">
        <v>74</v>
      </c>
      <c r="C40" s="119"/>
      <c r="D40" s="229">
        <f t="shared" si="1"/>
        <v>0</v>
      </c>
      <c r="E40" s="237" t="s">
        <v>661</v>
      </c>
      <c r="F40" s="229">
        <f>SUM(F41:F43)</f>
        <v>0</v>
      </c>
    </row>
    <row r="41" spans="1:6" ht="36" customHeight="1">
      <c r="A41" s="79">
        <v>8162</v>
      </c>
      <c r="B41" s="162" t="s">
        <v>553</v>
      </c>
      <c r="C41" s="119" t="s">
        <v>591</v>
      </c>
      <c r="D41" s="229">
        <f t="shared" si="1"/>
        <v>0</v>
      </c>
      <c r="E41" s="235" t="s">
        <v>661</v>
      </c>
      <c r="F41" s="229"/>
    </row>
    <row r="42" spans="1:6" ht="106.5" customHeight="1">
      <c r="A42" s="120">
        <v>8163</v>
      </c>
      <c r="B42" s="162" t="s">
        <v>552</v>
      </c>
      <c r="C42" s="119" t="s">
        <v>591</v>
      </c>
      <c r="D42" s="229">
        <f t="shared" si="1"/>
        <v>0</v>
      </c>
      <c r="E42" s="237" t="s">
        <v>661</v>
      </c>
      <c r="F42" s="230"/>
    </row>
    <row r="43" spans="1:6" ht="24">
      <c r="A43" s="79">
        <v>8164</v>
      </c>
      <c r="B43" s="162" t="s">
        <v>554</v>
      </c>
      <c r="C43" s="119" t="s">
        <v>592</v>
      </c>
      <c r="D43" s="229">
        <f t="shared" si="1"/>
        <v>0</v>
      </c>
      <c r="E43" s="235" t="s">
        <v>661</v>
      </c>
      <c r="F43" s="229"/>
    </row>
    <row r="44" spans="1:6" ht="12.75">
      <c r="A44" s="79">
        <v>8170</v>
      </c>
      <c r="B44" s="160" t="s">
        <v>75</v>
      </c>
      <c r="C44" s="119"/>
      <c r="D44" s="229">
        <f t="shared" si="1"/>
        <v>0</v>
      </c>
      <c r="E44" s="234">
        <f>SUM(E45:E46)</f>
        <v>0</v>
      </c>
      <c r="F44" s="234">
        <f>SUM(F45:F46)</f>
        <v>0</v>
      </c>
    </row>
    <row r="45" spans="1:6" ht="36">
      <c r="A45" s="79">
        <v>8171</v>
      </c>
      <c r="B45" s="162" t="s">
        <v>558</v>
      </c>
      <c r="C45" s="119" t="s">
        <v>593</v>
      </c>
      <c r="D45" s="229">
        <f t="shared" si="1"/>
        <v>0</v>
      </c>
      <c r="E45" s="234"/>
      <c r="F45" s="229"/>
    </row>
    <row r="46" spans="1:6" ht="14.25" customHeight="1">
      <c r="A46" s="79">
        <v>8172</v>
      </c>
      <c r="B46" s="161" t="s">
        <v>559</v>
      </c>
      <c r="C46" s="119" t="s">
        <v>594</v>
      </c>
      <c r="D46" s="229">
        <f t="shared" si="1"/>
        <v>0</v>
      </c>
      <c r="E46" s="234"/>
      <c r="F46" s="229"/>
    </row>
    <row r="47" spans="1:6" ht="50.25" customHeight="1">
      <c r="A47" s="121">
        <v>8190</v>
      </c>
      <c r="B47" s="160" t="s">
        <v>355</v>
      </c>
      <c r="C47" s="79"/>
      <c r="D47" s="229">
        <f>SUM(D51)</f>
        <v>37700</v>
      </c>
      <c r="E47" s="229">
        <v>0</v>
      </c>
      <c r="F47" s="229">
        <f>SUM(F51)</f>
        <v>37700</v>
      </c>
    </row>
    <row r="48" spans="1:6" ht="36" customHeight="1">
      <c r="A48" s="120">
        <v>8191</v>
      </c>
      <c r="B48" s="163" t="s">
        <v>76</v>
      </c>
      <c r="C48" s="122">
        <v>9320</v>
      </c>
      <c r="D48" s="234">
        <v>37700</v>
      </c>
      <c r="E48" s="234">
        <v>37700</v>
      </c>
      <c r="F48" s="232" t="s">
        <v>905</v>
      </c>
    </row>
    <row r="49" spans="1:6" ht="62.25" customHeight="1">
      <c r="A49" s="120">
        <v>8192</v>
      </c>
      <c r="B49" s="162" t="s">
        <v>555</v>
      </c>
      <c r="C49" s="79"/>
      <c r="D49" s="229">
        <v>0</v>
      </c>
      <c r="E49" s="229">
        <v>0</v>
      </c>
      <c r="F49" s="235" t="s">
        <v>661</v>
      </c>
    </row>
    <row r="50" spans="1:6" ht="37.5" customHeight="1">
      <c r="A50" s="120">
        <v>8193</v>
      </c>
      <c r="B50" s="162" t="s">
        <v>725</v>
      </c>
      <c r="C50" s="79"/>
      <c r="D50" s="234">
        <v>37700</v>
      </c>
      <c r="E50" s="234">
        <v>37700</v>
      </c>
      <c r="F50" s="235" t="s">
        <v>905</v>
      </c>
    </row>
    <row r="51" spans="1:6" ht="35.25" customHeight="1">
      <c r="A51" s="120">
        <v>8194</v>
      </c>
      <c r="B51" s="162" t="s">
        <v>178</v>
      </c>
      <c r="C51" s="123">
        <v>9330</v>
      </c>
      <c r="D51" s="234">
        <v>37700</v>
      </c>
      <c r="E51" s="235" t="s">
        <v>661</v>
      </c>
      <c r="F51" s="234">
        <v>37700</v>
      </c>
    </row>
    <row r="52" spans="1:6" ht="40.5" customHeight="1">
      <c r="A52" s="120">
        <v>8195</v>
      </c>
      <c r="B52" s="162" t="s">
        <v>500</v>
      </c>
      <c r="C52" s="123"/>
      <c r="D52" s="229">
        <v>0</v>
      </c>
      <c r="E52" s="235" t="s">
        <v>661</v>
      </c>
      <c r="F52" s="229">
        <v>0</v>
      </c>
    </row>
    <row r="53" spans="1:6" ht="48" customHeight="1">
      <c r="A53" s="120">
        <v>8196</v>
      </c>
      <c r="B53" s="162" t="s">
        <v>354</v>
      </c>
      <c r="C53" s="123"/>
      <c r="D53" s="234">
        <v>37700</v>
      </c>
      <c r="E53" s="235" t="s">
        <v>661</v>
      </c>
      <c r="F53" s="234">
        <v>37700</v>
      </c>
    </row>
    <row r="54" spans="1:6" ht="41.25" customHeight="1">
      <c r="A54" s="120">
        <v>8197</v>
      </c>
      <c r="B54" s="160" t="s">
        <v>498</v>
      </c>
      <c r="C54" s="124"/>
      <c r="D54" s="229">
        <f t="shared" si="1"/>
        <v>0</v>
      </c>
      <c r="E54" s="235" t="s">
        <v>661</v>
      </c>
      <c r="F54" s="235" t="s">
        <v>661</v>
      </c>
    </row>
    <row r="55" spans="1:6" ht="49.5" customHeight="1">
      <c r="A55" s="120">
        <v>8198</v>
      </c>
      <c r="B55" s="160" t="s">
        <v>499</v>
      </c>
      <c r="C55" s="124"/>
      <c r="D55" s="229"/>
      <c r="E55" s="234"/>
      <c r="F55" s="234"/>
    </row>
    <row r="56" spans="1:6" ht="63" customHeight="1">
      <c r="A56" s="120">
        <v>8199</v>
      </c>
      <c r="B56" s="160" t="s">
        <v>605</v>
      </c>
      <c r="C56" s="124"/>
      <c r="D56" s="229">
        <v>0</v>
      </c>
      <c r="E56" s="234">
        <v>0</v>
      </c>
      <c r="F56" s="234">
        <f>F18-F20-F44-F47-F55-F59</f>
        <v>0</v>
      </c>
    </row>
    <row r="57" spans="1:6" ht="36" customHeight="1">
      <c r="A57" s="120" t="s">
        <v>461</v>
      </c>
      <c r="B57" s="162" t="s">
        <v>77</v>
      </c>
      <c r="C57" s="124"/>
      <c r="D57" s="229">
        <f t="shared" si="1"/>
        <v>0</v>
      </c>
      <c r="E57" s="235" t="s">
        <v>661</v>
      </c>
      <c r="F57" s="229"/>
    </row>
    <row r="58" spans="1:6" ht="12" customHeight="1">
      <c r="A58" s="85">
        <v>8200</v>
      </c>
      <c r="B58" s="158" t="s">
        <v>606</v>
      </c>
      <c r="C58" s="79"/>
      <c r="D58" s="229">
        <f t="shared" si="1"/>
        <v>0</v>
      </c>
      <c r="E58" s="229">
        <f>SUM(E59)</f>
        <v>0</v>
      </c>
      <c r="F58" s="229">
        <f>SUM(F59)</f>
        <v>0</v>
      </c>
    </row>
    <row r="59" spans="1:6" ht="13.5" customHeight="1">
      <c r="A59" s="85">
        <v>8210</v>
      </c>
      <c r="B59" s="164" t="s">
        <v>607</v>
      </c>
      <c r="C59" s="79"/>
      <c r="D59" s="229">
        <f t="shared" si="1"/>
        <v>0</v>
      </c>
      <c r="E59" s="229">
        <f>E63</f>
        <v>0</v>
      </c>
      <c r="F59" s="229">
        <f>SUM(F60+F63)</f>
        <v>0</v>
      </c>
    </row>
    <row r="60" spans="1:6" ht="36">
      <c r="A60" s="85">
        <v>8211</v>
      </c>
      <c r="B60" s="160" t="s">
        <v>80</v>
      </c>
      <c r="C60" s="79"/>
      <c r="D60" s="229">
        <f t="shared" si="1"/>
        <v>0</v>
      </c>
      <c r="E60" s="235" t="s">
        <v>661</v>
      </c>
      <c r="F60" s="229">
        <f>SUM(F61:F62)</f>
        <v>0</v>
      </c>
    </row>
    <row r="61" spans="1:6" ht="12.75">
      <c r="A61" s="85">
        <v>8212</v>
      </c>
      <c r="B61" s="161" t="s">
        <v>560</v>
      </c>
      <c r="C61" s="119" t="s">
        <v>563</v>
      </c>
      <c r="D61" s="229">
        <f t="shared" si="1"/>
        <v>0</v>
      </c>
      <c r="E61" s="235" t="s">
        <v>661</v>
      </c>
      <c r="F61" s="229"/>
    </row>
    <row r="62" spans="1:6" ht="12.75">
      <c r="A62" s="85">
        <v>8213</v>
      </c>
      <c r="B62" s="161" t="s">
        <v>557</v>
      </c>
      <c r="C62" s="119" t="s">
        <v>564</v>
      </c>
      <c r="D62" s="229">
        <f t="shared" si="1"/>
        <v>0</v>
      </c>
      <c r="E62" s="235" t="s">
        <v>661</v>
      </c>
      <c r="F62" s="229"/>
    </row>
    <row r="63" spans="1:6" ht="24.75" customHeight="1">
      <c r="A63" s="85">
        <v>8220</v>
      </c>
      <c r="B63" s="160" t="s">
        <v>608</v>
      </c>
      <c r="C63" s="125"/>
      <c r="D63" s="229">
        <f t="shared" si="1"/>
        <v>0</v>
      </c>
      <c r="E63" s="233"/>
      <c r="F63" s="229">
        <f>SUM(F64+F67)</f>
        <v>0</v>
      </c>
    </row>
    <row r="64" spans="1:6" ht="12.75">
      <c r="A64" s="85">
        <v>8221</v>
      </c>
      <c r="B64" s="160" t="s">
        <v>79</v>
      </c>
      <c r="C64" s="125"/>
      <c r="D64" s="229">
        <f t="shared" si="1"/>
        <v>0</v>
      </c>
      <c r="E64" s="235" t="s">
        <v>661</v>
      </c>
      <c r="F64" s="233"/>
    </row>
    <row r="65" spans="1:6" ht="12.75">
      <c r="A65" s="79">
        <v>8222</v>
      </c>
      <c r="B65" s="162" t="s">
        <v>575</v>
      </c>
      <c r="C65" s="119" t="s">
        <v>565</v>
      </c>
      <c r="D65" s="229">
        <f t="shared" si="1"/>
        <v>0</v>
      </c>
      <c r="E65" s="235" t="s">
        <v>661</v>
      </c>
      <c r="F65" s="233"/>
    </row>
    <row r="66" spans="1:6" ht="24">
      <c r="A66" s="79">
        <v>8230</v>
      </c>
      <c r="B66" s="162" t="s">
        <v>577</v>
      </c>
      <c r="C66" s="119" t="s">
        <v>566</v>
      </c>
      <c r="D66" s="229">
        <f t="shared" si="1"/>
        <v>0</v>
      </c>
      <c r="E66" s="235" t="s">
        <v>661</v>
      </c>
      <c r="F66" s="233"/>
    </row>
    <row r="67" spans="1:6" ht="12.75">
      <c r="A67" s="79">
        <v>8240</v>
      </c>
      <c r="B67" s="160" t="s">
        <v>72</v>
      </c>
      <c r="C67" s="125"/>
      <c r="D67" s="229">
        <f t="shared" si="1"/>
        <v>0</v>
      </c>
      <c r="E67" s="233"/>
      <c r="F67" s="233"/>
    </row>
    <row r="68" spans="1:6" ht="12.75">
      <c r="A68" s="79">
        <v>8241</v>
      </c>
      <c r="B68" s="162" t="s">
        <v>595</v>
      </c>
      <c r="C68" s="119" t="s">
        <v>565</v>
      </c>
      <c r="D68" s="229">
        <f t="shared" si="1"/>
        <v>0</v>
      </c>
      <c r="E68" s="233"/>
      <c r="F68" s="233"/>
    </row>
    <row r="69" spans="1:6" ht="24">
      <c r="A69" s="79">
        <v>8250</v>
      </c>
      <c r="B69" s="162" t="s">
        <v>583</v>
      </c>
      <c r="C69" s="119" t="s">
        <v>566</v>
      </c>
      <c r="D69" s="229">
        <f t="shared" si="1"/>
        <v>0</v>
      </c>
      <c r="E69" s="236"/>
      <c r="F69" s="231"/>
    </row>
    <row r="70" spans="2:3" ht="12.75">
      <c r="B70" s="37"/>
      <c r="C70" s="4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</sheetData>
  <sheetProtection/>
  <mergeCells count="10">
    <mergeCell ref="A1:E1"/>
    <mergeCell ref="A3:E3"/>
    <mergeCell ref="B5:B6"/>
    <mergeCell ref="A5:A6"/>
    <mergeCell ref="D15:D16"/>
    <mergeCell ref="C5:C6"/>
    <mergeCell ref="A11:F11"/>
    <mergeCell ref="A13:F13"/>
    <mergeCell ref="D5:E5"/>
    <mergeCell ref="A15:A16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7"/>
  <sheetViews>
    <sheetView showGridLines="0" zoomScale="120" zoomScaleNormal="120" zoomScalePageLayoutView="0" workbookViewId="0" topLeftCell="A22">
      <selection activeCell="K8" sqref="K8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07" t="s">
        <v>909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36" customHeight="1">
      <c r="A2" s="308" t="s">
        <v>630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8" ht="3.75" customHeight="1">
      <c r="A3" s="30" t="s">
        <v>639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09" t="s">
        <v>641</v>
      </c>
      <c r="J4" s="309"/>
    </row>
    <row r="5" spans="1:10" s="14" customFormat="1" ht="15">
      <c r="A5" s="301" t="s">
        <v>637</v>
      </c>
      <c r="B5" s="332" t="s">
        <v>313</v>
      </c>
      <c r="C5" s="330" t="s">
        <v>902</v>
      </c>
      <c r="D5" s="330" t="s">
        <v>903</v>
      </c>
      <c r="E5" s="330" t="s">
        <v>534</v>
      </c>
      <c r="F5" s="329" t="s">
        <v>138</v>
      </c>
      <c r="G5" s="330" t="s">
        <v>901</v>
      </c>
      <c r="H5" s="301" t="s">
        <v>642</v>
      </c>
      <c r="I5" s="306" t="s">
        <v>776</v>
      </c>
      <c r="J5" s="306"/>
    </row>
    <row r="6" spans="1:10" s="15" customFormat="1" ht="48" customHeight="1">
      <c r="A6" s="301"/>
      <c r="B6" s="333"/>
      <c r="C6" s="333"/>
      <c r="D6" s="333"/>
      <c r="E6" s="333"/>
      <c r="F6" s="329"/>
      <c r="G6" s="330"/>
      <c r="H6" s="331"/>
      <c r="I6" s="51" t="s">
        <v>892</v>
      </c>
      <c r="J6" s="51" t="s">
        <v>893</v>
      </c>
    </row>
    <row r="7" spans="1:10" s="36" customFormat="1" ht="15">
      <c r="A7" s="213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213">
        <v>7</v>
      </c>
      <c r="H7" s="213" t="s">
        <v>535</v>
      </c>
      <c r="I7" s="213" t="s">
        <v>536</v>
      </c>
      <c r="J7" s="213" t="s">
        <v>537</v>
      </c>
    </row>
    <row r="8" spans="1:10" s="39" customFormat="1" ht="47.25" customHeight="1">
      <c r="A8" s="255">
        <v>2000</v>
      </c>
      <c r="B8" s="256" t="s">
        <v>904</v>
      </c>
      <c r="C8" s="56" t="s">
        <v>905</v>
      </c>
      <c r="D8" s="56" t="s">
        <v>905</v>
      </c>
      <c r="E8" s="56"/>
      <c r="F8" s="147" t="s">
        <v>1061</v>
      </c>
      <c r="G8" s="250"/>
      <c r="H8" s="257">
        <f>SUM(H9+H173+H176+H186+H319+H333+H481+H565+H679+H693+H477)</f>
        <v>342359.19999999995</v>
      </c>
      <c r="I8" s="257">
        <f>SUM(I9+I173+I176+I186+I250+I319+I333+I481+I565+I679+I693)</f>
        <v>304659.2</v>
      </c>
      <c r="J8" s="258">
        <f>SUM(J9,J186,J465,J481,J565,J319,J173,J333,J477)</f>
        <v>63774.8</v>
      </c>
    </row>
    <row r="9" spans="1:13" s="38" customFormat="1" ht="52.5" customHeight="1">
      <c r="A9" s="186">
        <v>2100</v>
      </c>
      <c r="B9" s="259" t="s">
        <v>687</v>
      </c>
      <c r="C9" s="260">
        <v>0</v>
      </c>
      <c r="D9" s="260">
        <v>0</v>
      </c>
      <c r="E9" s="260"/>
      <c r="F9" s="147" t="s">
        <v>1062</v>
      </c>
      <c r="G9" s="261" t="s">
        <v>913</v>
      </c>
      <c r="H9" s="258">
        <f aca="true" t="shared" si="0" ref="H9:H85">SUM(I9:J9)</f>
        <v>90365</v>
      </c>
      <c r="I9" s="258">
        <f>SUM(I10+I50+I168)</f>
        <v>83365</v>
      </c>
      <c r="J9" s="258">
        <f>SUM(J10,J167,J50,J66,J71,J76,J81,J86)</f>
        <v>7000</v>
      </c>
      <c r="M9" s="244"/>
    </row>
    <row r="10" spans="1:13" s="16" customFormat="1" ht="50.25" customHeight="1">
      <c r="A10" s="195">
        <v>2110</v>
      </c>
      <c r="B10" s="259" t="s">
        <v>687</v>
      </c>
      <c r="C10" s="260">
        <v>1</v>
      </c>
      <c r="D10" s="260">
        <v>0</v>
      </c>
      <c r="E10" s="260"/>
      <c r="F10" s="60" t="s">
        <v>343</v>
      </c>
      <c r="G10" s="60" t="s">
        <v>914</v>
      </c>
      <c r="H10" s="258">
        <f t="shared" si="0"/>
        <v>85215</v>
      </c>
      <c r="I10" s="257">
        <f>SUM(I11+I33+I37)</f>
        <v>78215</v>
      </c>
      <c r="J10" s="257">
        <f>SUM(J11)</f>
        <v>7000</v>
      </c>
      <c r="M10" s="243"/>
    </row>
    <row r="11" spans="1:10" ht="24" customHeight="1">
      <c r="A11" s="195">
        <v>2111</v>
      </c>
      <c r="B11" s="154" t="s">
        <v>687</v>
      </c>
      <c r="C11" s="262">
        <v>1</v>
      </c>
      <c r="D11" s="262">
        <v>1</v>
      </c>
      <c r="E11" s="262"/>
      <c r="F11" s="59" t="s">
        <v>314</v>
      </c>
      <c r="G11" s="263" t="s">
        <v>915</v>
      </c>
      <c r="H11" s="258">
        <f t="shared" si="0"/>
        <v>85215</v>
      </c>
      <c r="I11" s="258">
        <f>SUM(I13:I32)</f>
        <v>78215</v>
      </c>
      <c r="J11" s="258">
        <f>SUM(J13:J33)</f>
        <v>7000</v>
      </c>
    </row>
    <row r="12" spans="1:10" ht="36">
      <c r="A12" s="195"/>
      <c r="B12" s="154"/>
      <c r="C12" s="262"/>
      <c r="D12" s="262"/>
      <c r="E12" s="262"/>
      <c r="F12" s="59" t="s">
        <v>631</v>
      </c>
      <c r="G12" s="263"/>
      <c r="H12" s="258"/>
      <c r="I12" s="258"/>
      <c r="J12" s="258"/>
    </row>
    <row r="13" spans="1:10" ht="24">
      <c r="A13" s="195"/>
      <c r="B13" s="154"/>
      <c r="C13" s="262"/>
      <c r="D13" s="262"/>
      <c r="E13" s="264">
        <v>4111</v>
      </c>
      <c r="F13" s="92" t="s">
        <v>475</v>
      </c>
      <c r="G13" s="263"/>
      <c r="H13" s="258">
        <f t="shared" si="0"/>
        <v>66510</v>
      </c>
      <c r="I13" s="258">
        <v>66510</v>
      </c>
      <c r="J13" s="198">
        <f>SUM(J15,J22,J26)</f>
        <v>0</v>
      </c>
    </row>
    <row r="14" spans="1:10" ht="27" customHeight="1">
      <c r="A14" s="195"/>
      <c r="B14" s="154"/>
      <c r="C14" s="262"/>
      <c r="D14" s="262"/>
      <c r="E14" s="253">
        <v>4112</v>
      </c>
      <c r="F14" s="92" t="s">
        <v>476</v>
      </c>
      <c r="G14" s="94" t="s">
        <v>758</v>
      </c>
      <c r="H14" s="258">
        <f>SUM(I14:J14)</f>
        <v>0</v>
      </c>
      <c r="I14" s="258">
        <v>0</v>
      </c>
      <c r="J14" s="198">
        <v>0</v>
      </c>
    </row>
    <row r="15" spans="1:10" ht="15">
      <c r="A15" s="195"/>
      <c r="B15" s="154"/>
      <c r="C15" s="262"/>
      <c r="D15" s="262"/>
      <c r="E15" s="264">
        <v>4115</v>
      </c>
      <c r="F15" s="92" t="s">
        <v>477</v>
      </c>
      <c r="G15" s="263"/>
      <c r="H15" s="258">
        <f t="shared" si="0"/>
        <v>2000</v>
      </c>
      <c r="I15" s="258">
        <v>2000</v>
      </c>
      <c r="J15" s="258">
        <f>SUM(J17:J21)</f>
        <v>0</v>
      </c>
    </row>
    <row r="16" spans="1:10" ht="15">
      <c r="A16" s="195"/>
      <c r="B16" s="154"/>
      <c r="C16" s="262"/>
      <c r="D16" s="262"/>
      <c r="E16" s="264">
        <v>4131</v>
      </c>
      <c r="F16" s="92" t="s">
        <v>760</v>
      </c>
      <c r="G16" s="263"/>
      <c r="H16" s="258">
        <f aca="true" t="shared" si="1" ref="H16:H21">SUM(I16:J16)</f>
        <v>0</v>
      </c>
      <c r="I16" s="258">
        <v>0</v>
      </c>
      <c r="J16" s="258">
        <f>SUM(J18:J22)</f>
        <v>0</v>
      </c>
    </row>
    <row r="17" spans="1:10" ht="15">
      <c r="A17" s="195"/>
      <c r="B17" s="154"/>
      <c r="C17" s="262"/>
      <c r="D17" s="262"/>
      <c r="E17" s="264">
        <v>4212</v>
      </c>
      <c r="F17" s="95" t="s">
        <v>517</v>
      </c>
      <c r="G17" s="263"/>
      <c r="H17" s="258">
        <f t="shared" si="1"/>
        <v>1800</v>
      </c>
      <c r="I17" s="258">
        <v>1800</v>
      </c>
      <c r="J17" s="258">
        <f>SUM(J21:J23)</f>
        <v>0</v>
      </c>
    </row>
    <row r="18" spans="1:10" ht="15">
      <c r="A18" s="195"/>
      <c r="B18" s="154"/>
      <c r="C18" s="262"/>
      <c r="D18" s="262"/>
      <c r="E18" s="253">
        <v>4213</v>
      </c>
      <c r="F18" s="92" t="s">
        <v>479</v>
      </c>
      <c r="G18" s="263"/>
      <c r="H18" s="258">
        <f t="shared" si="1"/>
        <v>100</v>
      </c>
      <c r="I18" s="258">
        <v>100</v>
      </c>
      <c r="J18" s="198">
        <v>0</v>
      </c>
    </row>
    <row r="19" spans="1:10" ht="15">
      <c r="A19" s="195"/>
      <c r="B19" s="154"/>
      <c r="C19" s="262"/>
      <c r="D19" s="262"/>
      <c r="E19" s="264">
        <v>4214</v>
      </c>
      <c r="F19" s="92" t="s">
        <v>480</v>
      </c>
      <c r="G19" s="263"/>
      <c r="H19" s="258">
        <f t="shared" si="1"/>
        <v>1500</v>
      </c>
      <c r="I19" s="258">
        <v>1500</v>
      </c>
      <c r="J19" s="198">
        <v>0</v>
      </c>
    </row>
    <row r="20" spans="1:10" ht="15">
      <c r="A20" s="195"/>
      <c r="B20" s="154"/>
      <c r="C20" s="262"/>
      <c r="D20" s="262"/>
      <c r="E20" s="253">
        <v>4215</v>
      </c>
      <c r="F20" s="92" t="s">
        <v>481</v>
      </c>
      <c r="G20" s="263"/>
      <c r="H20" s="258">
        <f t="shared" si="1"/>
        <v>100</v>
      </c>
      <c r="I20" s="258">
        <v>100</v>
      </c>
      <c r="J20" s="198">
        <v>0</v>
      </c>
    </row>
    <row r="21" spans="1:10" ht="15">
      <c r="A21" s="195"/>
      <c r="B21" s="154"/>
      <c r="C21" s="262"/>
      <c r="D21" s="262"/>
      <c r="E21" s="253">
        <v>4221</v>
      </c>
      <c r="F21" s="92" t="s">
        <v>484</v>
      </c>
      <c r="G21" s="263"/>
      <c r="H21" s="258">
        <f t="shared" si="1"/>
        <v>50</v>
      </c>
      <c r="I21" s="258">
        <v>50</v>
      </c>
      <c r="J21" s="258">
        <f>SUM(J23:J25)</f>
        <v>0</v>
      </c>
    </row>
    <row r="22" spans="1:10" ht="24">
      <c r="A22" s="195"/>
      <c r="B22" s="154"/>
      <c r="C22" s="262"/>
      <c r="D22" s="262"/>
      <c r="E22" s="265" t="s">
        <v>861</v>
      </c>
      <c r="F22" s="92" t="s">
        <v>489</v>
      </c>
      <c r="G22" s="263"/>
      <c r="H22" s="258">
        <f aca="true" t="shared" si="2" ref="H22:H31">SUM(I22:J22)</f>
        <v>200</v>
      </c>
      <c r="I22" s="258">
        <v>200</v>
      </c>
      <c r="J22" s="258">
        <v>0</v>
      </c>
    </row>
    <row r="23" spans="1:10" ht="15">
      <c r="A23" s="195"/>
      <c r="B23" s="154"/>
      <c r="C23" s="262"/>
      <c r="D23" s="262"/>
      <c r="E23" s="253">
        <v>4234</v>
      </c>
      <c r="F23" s="92" t="s">
        <v>696</v>
      </c>
      <c r="G23" s="263"/>
      <c r="H23" s="258">
        <f t="shared" si="2"/>
        <v>30</v>
      </c>
      <c r="I23" s="258">
        <v>30</v>
      </c>
      <c r="J23" s="258">
        <v>0</v>
      </c>
    </row>
    <row r="24" spans="1:10" ht="19.5" customHeight="1">
      <c r="A24" s="195"/>
      <c r="B24" s="154"/>
      <c r="C24" s="262"/>
      <c r="D24" s="262"/>
      <c r="E24" s="253">
        <v>4239</v>
      </c>
      <c r="F24" s="92" t="s">
        <v>694</v>
      </c>
      <c r="G24" s="263"/>
      <c r="H24" s="258">
        <f t="shared" si="2"/>
        <v>800</v>
      </c>
      <c r="I24" s="258">
        <v>800</v>
      </c>
      <c r="J24" s="258">
        <v>0</v>
      </c>
    </row>
    <row r="25" spans="1:10" ht="15">
      <c r="A25" s="195"/>
      <c r="B25" s="154"/>
      <c r="C25" s="262"/>
      <c r="D25" s="262"/>
      <c r="E25" s="253">
        <v>4241</v>
      </c>
      <c r="F25" s="92" t="s">
        <v>495</v>
      </c>
      <c r="G25" s="263"/>
      <c r="H25" s="258">
        <f t="shared" si="2"/>
        <v>75</v>
      </c>
      <c r="I25" s="258">
        <v>75</v>
      </c>
      <c r="J25" s="258">
        <v>0</v>
      </c>
    </row>
    <row r="26" spans="1:10" ht="24">
      <c r="A26" s="195"/>
      <c r="B26" s="154"/>
      <c r="C26" s="262"/>
      <c r="D26" s="262"/>
      <c r="E26" s="220">
        <v>4251</v>
      </c>
      <c r="F26" s="92" t="s">
        <v>496</v>
      </c>
      <c r="G26" s="263"/>
      <c r="H26" s="258">
        <f t="shared" si="2"/>
        <v>0</v>
      </c>
      <c r="I26" s="258">
        <v>0</v>
      </c>
      <c r="J26" s="258">
        <v>0</v>
      </c>
    </row>
    <row r="27" spans="1:10" ht="24">
      <c r="A27" s="195"/>
      <c r="B27" s="154"/>
      <c r="C27" s="262"/>
      <c r="D27" s="262"/>
      <c r="E27" s="253">
        <v>4252</v>
      </c>
      <c r="F27" s="92" t="s">
        <v>497</v>
      </c>
      <c r="G27" s="263"/>
      <c r="H27" s="258">
        <f t="shared" si="2"/>
        <v>400</v>
      </c>
      <c r="I27" s="258">
        <v>400</v>
      </c>
      <c r="J27" s="258">
        <v>0</v>
      </c>
    </row>
    <row r="28" spans="1:10" ht="15">
      <c r="A28" s="195"/>
      <c r="B28" s="154"/>
      <c r="C28" s="262"/>
      <c r="D28" s="262"/>
      <c r="E28" s="264">
        <v>4261</v>
      </c>
      <c r="F28" s="92" t="s">
        <v>503</v>
      </c>
      <c r="G28" s="263"/>
      <c r="H28" s="258">
        <f t="shared" si="2"/>
        <v>2000</v>
      </c>
      <c r="I28" s="258">
        <v>2000</v>
      </c>
      <c r="J28" s="258">
        <v>0</v>
      </c>
    </row>
    <row r="29" spans="1:10" ht="15">
      <c r="A29" s="195"/>
      <c r="B29" s="154"/>
      <c r="C29" s="262"/>
      <c r="D29" s="262"/>
      <c r="E29" s="264">
        <v>4264</v>
      </c>
      <c r="F29" s="98" t="s">
        <v>505</v>
      </c>
      <c r="G29" s="263"/>
      <c r="H29" s="258">
        <f t="shared" si="2"/>
        <v>2500</v>
      </c>
      <c r="I29" s="258">
        <v>2500</v>
      </c>
      <c r="J29" s="258">
        <v>0</v>
      </c>
    </row>
    <row r="30" spans="1:10" ht="17.25" customHeight="1">
      <c r="A30" s="195"/>
      <c r="B30" s="154"/>
      <c r="C30" s="262"/>
      <c r="D30" s="262"/>
      <c r="E30" s="253">
        <v>4267</v>
      </c>
      <c r="F30" s="98" t="s">
        <v>508</v>
      </c>
      <c r="G30" s="263"/>
      <c r="H30" s="258">
        <f t="shared" si="2"/>
        <v>150</v>
      </c>
      <c r="I30" s="258">
        <v>150</v>
      </c>
      <c r="J30" s="258">
        <v>0</v>
      </c>
    </row>
    <row r="31" spans="1:10" ht="23.25" customHeight="1">
      <c r="A31" s="195"/>
      <c r="B31" s="154"/>
      <c r="C31" s="262"/>
      <c r="D31" s="262"/>
      <c r="E31" s="220">
        <v>5113</v>
      </c>
      <c r="F31" s="98" t="s">
        <v>618</v>
      </c>
      <c r="G31" s="108" t="s">
        <v>839</v>
      </c>
      <c r="H31" s="258">
        <f t="shared" si="2"/>
        <v>5000</v>
      </c>
      <c r="I31" s="258">
        <v>0</v>
      </c>
      <c r="J31" s="258">
        <v>5000</v>
      </c>
    </row>
    <row r="32" spans="1:10" ht="13.5" customHeight="1">
      <c r="A32" s="195"/>
      <c r="B32" s="154"/>
      <c r="C32" s="262"/>
      <c r="D32" s="262"/>
      <c r="E32" s="220">
        <v>5122</v>
      </c>
      <c r="F32" s="98" t="s">
        <v>614</v>
      </c>
      <c r="G32" s="108" t="s">
        <v>839</v>
      </c>
      <c r="H32" s="258">
        <f>SUM(I32:J32)</f>
        <v>1000</v>
      </c>
      <c r="I32" s="258">
        <v>0</v>
      </c>
      <c r="J32" s="258">
        <v>1000</v>
      </c>
    </row>
    <row r="33" spans="1:10" ht="18" customHeight="1">
      <c r="A33" s="195"/>
      <c r="B33" s="154"/>
      <c r="C33" s="262"/>
      <c r="D33" s="262"/>
      <c r="E33" s="220">
        <v>5134</v>
      </c>
      <c r="F33" s="98" t="s">
        <v>612</v>
      </c>
      <c r="G33" s="263" t="s">
        <v>917</v>
      </c>
      <c r="H33" s="258">
        <f t="shared" si="0"/>
        <v>1000</v>
      </c>
      <c r="I33" s="258">
        <f>SUM(I35:I36)</f>
        <v>0</v>
      </c>
      <c r="J33" s="258">
        <v>1000</v>
      </c>
    </row>
    <row r="34" spans="1:10" ht="8.25" customHeight="1" hidden="1">
      <c r="A34" s="195"/>
      <c r="B34" s="154"/>
      <c r="C34" s="262"/>
      <c r="D34" s="262"/>
      <c r="E34" s="262"/>
      <c r="F34" s="59" t="s">
        <v>631</v>
      </c>
      <c r="G34" s="263"/>
      <c r="H34" s="258">
        <f t="shared" si="0"/>
        <v>0</v>
      </c>
      <c r="I34" s="258"/>
      <c r="J34" s="258"/>
    </row>
    <row r="35" spans="1:10" ht="9.75" customHeight="1" hidden="1">
      <c r="A35" s="195"/>
      <c r="B35" s="154"/>
      <c r="C35" s="262"/>
      <c r="D35" s="262"/>
      <c r="E35" s="262"/>
      <c r="F35" s="59" t="s">
        <v>632</v>
      </c>
      <c r="G35" s="263"/>
      <c r="H35" s="258">
        <f t="shared" si="0"/>
        <v>0</v>
      </c>
      <c r="I35" s="258"/>
      <c r="J35" s="258"/>
    </row>
    <row r="36" spans="1:10" ht="11.25" customHeight="1" hidden="1">
      <c r="A36" s="195"/>
      <c r="B36" s="154"/>
      <c r="C36" s="262"/>
      <c r="D36" s="262"/>
      <c r="E36" s="262"/>
      <c r="F36" s="59" t="s">
        <v>632</v>
      </c>
      <c r="G36" s="263"/>
      <c r="H36" s="258">
        <f t="shared" si="0"/>
        <v>0</v>
      </c>
      <c r="I36" s="258"/>
      <c r="J36" s="258"/>
    </row>
    <row r="37" spans="1:10" ht="8.25" customHeight="1" hidden="1">
      <c r="A37" s="195">
        <v>2113</v>
      </c>
      <c r="B37" s="154" t="s">
        <v>687</v>
      </c>
      <c r="C37" s="262">
        <v>1</v>
      </c>
      <c r="D37" s="262">
        <v>3</v>
      </c>
      <c r="E37" s="262"/>
      <c r="F37" s="59" t="s">
        <v>919</v>
      </c>
      <c r="G37" s="263" t="s">
        <v>920</v>
      </c>
      <c r="H37" s="258">
        <f t="shared" si="0"/>
        <v>0</v>
      </c>
      <c r="I37" s="258">
        <f>SUM(I39:I40)</f>
        <v>0</v>
      </c>
      <c r="J37" s="258">
        <f>SUM(J39:J40)</f>
        <v>0</v>
      </c>
    </row>
    <row r="38" spans="1:10" ht="9.75" customHeight="1" hidden="1">
      <c r="A38" s="195"/>
      <c r="B38" s="154"/>
      <c r="C38" s="262"/>
      <c r="D38" s="262"/>
      <c r="E38" s="262"/>
      <c r="F38" s="59" t="s">
        <v>631</v>
      </c>
      <c r="G38" s="263"/>
      <c r="H38" s="258">
        <f t="shared" si="0"/>
        <v>0</v>
      </c>
      <c r="I38" s="258"/>
      <c r="J38" s="258"/>
    </row>
    <row r="39" spans="1:10" ht="6" customHeight="1" hidden="1">
      <c r="A39" s="195"/>
      <c r="B39" s="154"/>
      <c r="C39" s="262"/>
      <c r="D39" s="262"/>
      <c r="E39" s="262"/>
      <c r="F39" s="59" t="s">
        <v>632</v>
      </c>
      <c r="G39" s="263"/>
      <c r="H39" s="258">
        <f t="shared" si="0"/>
        <v>0</v>
      </c>
      <c r="I39" s="258"/>
      <c r="J39" s="258"/>
    </row>
    <row r="40" spans="1:10" ht="6" customHeight="1" hidden="1">
      <c r="A40" s="195"/>
      <c r="B40" s="154"/>
      <c r="C40" s="262"/>
      <c r="D40" s="262"/>
      <c r="E40" s="262"/>
      <c r="F40" s="59" t="s">
        <v>632</v>
      </c>
      <c r="G40" s="263"/>
      <c r="H40" s="258">
        <f t="shared" si="0"/>
        <v>0</v>
      </c>
      <c r="I40" s="258"/>
      <c r="J40" s="258"/>
    </row>
    <row r="41" spans="1:10" ht="6" customHeight="1" hidden="1">
      <c r="A41" s="195">
        <v>2120</v>
      </c>
      <c r="B41" s="259" t="s">
        <v>687</v>
      </c>
      <c r="C41" s="260">
        <v>2</v>
      </c>
      <c r="D41" s="260">
        <v>0</v>
      </c>
      <c r="E41" s="260"/>
      <c r="F41" s="60" t="s">
        <v>344</v>
      </c>
      <c r="G41" s="266" t="s">
        <v>923</v>
      </c>
      <c r="H41" s="258">
        <f t="shared" si="0"/>
        <v>1000</v>
      </c>
      <c r="I41" s="258">
        <f>SUM(I42+I46)</f>
        <v>0</v>
      </c>
      <c r="J41" s="258">
        <f>SUM(J42+J46)</f>
        <v>1000</v>
      </c>
    </row>
    <row r="42" spans="1:10" ht="5.25" customHeight="1" hidden="1">
      <c r="A42" s="195">
        <v>2121</v>
      </c>
      <c r="B42" s="154" t="s">
        <v>687</v>
      </c>
      <c r="C42" s="262">
        <v>2</v>
      </c>
      <c r="D42" s="262">
        <v>1</v>
      </c>
      <c r="E42" s="262"/>
      <c r="F42" s="157" t="s">
        <v>315</v>
      </c>
      <c r="G42" s="263" t="s">
        <v>924</v>
      </c>
      <c r="H42" s="258">
        <f t="shared" si="0"/>
        <v>0</v>
      </c>
      <c r="I42" s="258">
        <f>SUM(I44:I45)</f>
        <v>0</v>
      </c>
      <c r="J42" s="258">
        <f>SUM(J44:J45)</f>
        <v>0</v>
      </c>
    </row>
    <row r="43" spans="1:10" ht="4.5" customHeight="1" hidden="1">
      <c r="A43" s="195"/>
      <c r="B43" s="154"/>
      <c r="C43" s="262"/>
      <c r="D43" s="262"/>
      <c r="E43" s="262"/>
      <c r="F43" s="59" t="s">
        <v>631</v>
      </c>
      <c r="G43" s="263"/>
      <c r="H43" s="258">
        <f t="shared" si="0"/>
        <v>0</v>
      </c>
      <c r="I43" s="258"/>
      <c r="J43" s="258"/>
    </row>
    <row r="44" spans="1:10" ht="3.75" customHeight="1" hidden="1">
      <c r="A44" s="195"/>
      <c r="B44" s="154"/>
      <c r="C44" s="262"/>
      <c r="D44" s="262"/>
      <c r="E44" s="262"/>
      <c r="F44" s="59" t="s">
        <v>632</v>
      </c>
      <c r="G44" s="263"/>
      <c r="H44" s="258">
        <f t="shared" si="0"/>
        <v>0</v>
      </c>
      <c r="I44" s="258"/>
      <c r="J44" s="258"/>
    </row>
    <row r="45" spans="1:10" ht="6" customHeight="1" hidden="1">
      <c r="A45" s="195"/>
      <c r="B45" s="154"/>
      <c r="C45" s="262"/>
      <c r="D45" s="262"/>
      <c r="E45" s="262"/>
      <c r="F45" s="59" t="s">
        <v>632</v>
      </c>
      <c r="G45" s="263"/>
      <c r="H45" s="258">
        <f t="shared" si="0"/>
        <v>0</v>
      </c>
      <c r="I45" s="258"/>
      <c r="J45" s="258"/>
    </row>
    <row r="46" spans="1:10" ht="9" customHeight="1" hidden="1">
      <c r="A46" s="195">
        <v>2122</v>
      </c>
      <c r="B46" s="154" t="s">
        <v>687</v>
      </c>
      <c r="C46" s="262">
        <v>2</v>
      </c>
      <c r="D46" s="262">
        <v>2</v>
      </c>
      <c r="E46" s="262"/>
      <c r="F46" s="59" t="s">
        <v>925</v>
      </c>
      <c r="G46" s="263" t="s">
        <v>926</v>
      </c>
      <c r="H46" s="258">
        <f t="shared" si="0"/>
        <v>1000</v>
      </c>
      <c r="I46" s="258">
        <f>SUM(I48:I49)</f>
        <v>0</v>
      </c>
      <c r="J46" s="258">
        <f>SUM(J48:J49)</f>
        <v>1000</v>
      </c>
    </row>
    <row r="47" spans="1:10" ht="9" customHeight="1" hidden="1">
      <c r="A47" s="195"/>
      <c r="B47" s="154"/>
      <c r="C47" s="262"/>
      <c r="D47" s="262"/>
      <c r="E47" s="262"/>
      <c r="F47" s="59" t="s">
        <v>631</v>
      </c>
      <c r="G47" s="263"/>
      <c r="H47" s="258">
        <f t="shared" si="0"/>
        <v>0</v>
      </c>
      <c r="I47" s="258"/>
      <c r="J47" s="258"/>
    </row>
    <row r="48" spans="1:10" ht="4.5" customHeight="1" hidden="1">
      <c r="A48" s="195"/>
      <c r="B48" s="154"/>
      <c r="C48" s="262"/>
      <c r="D48" s="262"/>
      <c r="E48" s="262"/>
      <c r="F48" s="59" t="s">
        <v>632</v>
      </c>
      <c r="G48" s="263"/>
      <c r="H48" s="258">
        <f t="shared" si="0"/>
        <v>0</v>
      </c>
      <c r="I48" s="258"/>
      <c r="J48" s="258"/>
    </row>
    <row r="49" spans="1:10" ht="12" customHeight="1" hidden="1">
      <c r="A49" s="195"/>
      <c r="B49" s="154"/>
      <c r="C49" s="262"/>
      <c r="D49" s="262"/>
      <c r="E49" s="220"/>
      <c r="F49" s="98"/>
      <c r="G49" s="263"/>
      <c r="H49" s="258">
        <f t="shared" si="0"/>
        <v>1000</v>
      </c>
      <c r="I49" s="258"/>
      <c r="J49" s="258">
        <v>1000</v>
      </c>
    </row>
    <row r="50" spans="1:10" ht="15" customHeight="1">
      <c r="A50" s="195">
        <v>2130</v>
      </c>
      <c r="B50" s="259" t="s">
        <v>687</v>
      </c>
      <c r="C50" s="260">
        <v>3</v>
      </c>
      <c r="D50" s="260">
        <v>0</v>
      </c>
      <c r="E50" s="260"/>
      <c r="F50" s="60" t="s">
        <v>345</v>
      </c>
      <c r="G50" s="267" t="s">
        <v>927</v>
      </c>
      <c r="H50" s="258">
        <f t="shared" si="0"/>
        <v>1250</v>
      </c>
      <c r="I50" s="198">
        <f>SUM(I51)</f>
        <v>1250</v>
      </c>
      <c r="J50" s="198">
        <f>SUM(J51,J58,J62)</f>
        <v>0</v>
      </c>
    </row>
    <row r="51" spans="1:10" ht="14.25" customHeight="1">
      <c r="A51" s="195">
        <v>2133</v>
      </c>
      <c r="B51" s="154" t="s">
        <v>687</v>
      </c>
      <c r="C51" s="262">
        <v>3</v>
      </c>
      <c r="D51" s="262">
        <v>3</v>
      </c>
      <c r="E51" s="262"/>
      <c r="F51" s="165" t="s">
        <v>697</v>
      </c>
      <c r="G51" s="263" t="s">
        <v>929</v>
      </c>
      <c r="H51" s="258">
        <f t="shared" si="0"/>
        <v>1250</v>
      </c>
      <c r="I51" s="258">
        <f>SUM(I53:I55)</f>
        <v>1250</v>
      </c>
      <c r="J51" s="258">
        <f>SUM(J55:J57)</f>
        <v>0</v>
      </c>
    </row>
    <row r="52" spans="1:10" ht="36">
      <c r="A52" s="195"/>
      <c r="B52" s="154"/>
      <c r="C52" s="262"/>
      <c r="D52" s="262"/>
      <c r="E52" s="262"/>
      <c r="F52" s="59" t="s">
        <v>631</v>
      </c>
      <c r="G52" s="263"/>
      <c r="H52" s="258">
        <f t="shared" si="0"/>
        <v>0</v>
      </c>
      <c r="I52" s="258"/>
      <c r="J52" s="258">
        <v>0</v>
      </c>
    </row>
    <row r="53" spans="1:10" ht="15">
      <c r="A53" s="195"/>
      <c r="B53" s="154"/>
      <c r="C53" s="262"/>
      <c r="D53" s="262"/>
      <c r="E53" s="220">
        <v>4231</v>
      </c>
      <c r="F53" s="92" t="s">
        <v>487</v>
      </c>
      <c r="G53" s="263"/>
      <c r="H53" s="258">
        <f>SUM(I53:J53)</f>
        <v>500</v>
      </c>
      <c r="I53" s="258">
        <v>500</v>
      </c>
      <c r="J53" s="258"/>
    </row>
    <row r="54" spans="1:10" ht="15">
      <c r="A54" s="195"/>
      <c r="B54" s="154"/>
      <c r="C54" s="262"/>
      <c r="D54" s="262"/>
      <c r="E54" s="220">
        <v>4232</v>
      </c>
      <c r="F54" s="92" t="s">
        <v>698</v>
      </c>
      <c r="G54" s="263"/>
      <c r="H54" s="258">
        <f>SUM(I54:J54)</f>
        <v>550</v>
      </c>
      <c r="I54" s="258">
        <v>550</v>
      </c>
      <c r="J54" s="258">
        <v>0</v>
      </c>
    </row>
    <row r="55" spans="1:10" ht="12.75" customHeight="1">
      <c r="A55" s="195"/>
      <c r="B55" s="154"/>
      <c r="C55" s="262"/>
      <c r="D55" s="262"/>
      <c r="E55" s="220">
        <v>4235</v>
      </c>
      <c r="F55" s="97" t="s">
        <v>491</v>
      </c>
      <c r="G55" s="263"/>
      <c r="H55" s="258">
        <f t="shared" si="0"/>
        <v>200</v>
      </c>
      <c r="I55" s="257">
        <v>200</v>
      </c>
      <c r="J55" s="258">
        <v>0</v>
      </c>
    </row>
    <row r="56" spans="1:10" ht="15" hidden="1">
      <c r="A56" s="195"/>
      <c r="B56" s="154"/>
      <c r="C56" s="262"/>
      <c r="D56" s="262"/>
      <c r="E56" s="220"/>
      <c r="F56" s="92"/>
      <c r="G56" s="263"/>
      <c r="H56" s="258"/>
      <c r="I56" s="258"/>
      <c r="J56" s="258"/>
    </row>
    <row r="57" spans="1:10" ht="15" customHeight="1" hidden="1">
      <c r="A57" s="195"/>
      <c r="B57" s="154"/>
      <c r="C57" s="262"/>
      <c r="D57" s="262"/>
      <c r="E57" s="262"/>
      <c r="F57" s="98"/>
      <c r="G57" s="263"/>
      <c r="H57" s="258"/>
      <c r="I57" s="258"/>
      <c r="J57" s="258"/>
    </row>
    <row r="58" spans="1:10" ht="14.25" customHeight="1" hidden="1">
      <c r="A58" s="195">
        <v>2132</v>
      </c>
      <c r="B58" s="154" t="s">
        <v>687</v>
      </c>
      <c r="C58" s="262">
        <v>3</v>
      </c>
      <c r="D58" s="262">
        <v>2</v>
      </c>
      <c r="E58" s="262"/>
      <c r="F58" s="59" t="s">
        <v>930</v>
      </c>
      <c r="G58" s="263" t="s">
        <v>931</v>
      </c>
      <c r="H58" s="258">
        <f t="shared" si="0"/>
        <v>0</v>
      </c>
      <c r="I58" s="258">
        <f>SUM(I60:I61)</f>
        <v>0</v>
      </c>
      <c r="J58" s="258">
        <f>SUM(J60:J61)</f>
        <v>0</v>
      </c>
    </row>
    <row r="59" spans="1:10" ht="36" hidden="1">
      <c r="A59" s="195"/>
      <c r="B59" s="154"/>
      <c r="C59" s="262"/>
      <c r="D59" s="262"/>
      <c r="E59" s="262"/>
      <c r="F59" s="59" t="s">
        <v>631</v>
      </c>
      <c r="G59" s="263"/>
      <c r="H59" s="258">
        <f t="shared" si="0"/>
        <v>0</v>
      </c>
      <c r="I59" s="258"/>
      <c r="J59" s="258"/>
    </row>
    <row r="60" spans="1:10" ht="15" hidden="1">
      <c r="A60" s="195"/>
      <c r="B60" s="154"/>
      <c r="C60" s="262"/>
      <c r="D60" s="262"/>
      <c r="E60" s="262"/>
      <c r="F60" s="59" t="s">
        <v>632</v>
      </c>
      <c r="G60" s="263"/>
      <c r="H60" s="258">
        <f t="shared" si="0"/>
        <v>0</v>
      </c>
      <c r="I60" s="258"/>
      <c r="J60" s="258"/>
    </row>
    <row r="61" spans="1:10" ht="15" hidden="1">
      <c r="A61" s="195"/>
      <c r="B61" s="154"/>
      <c r="C61" s="262"/>
      <c r="D61" s="262"/>
      <c r="E61" s="262"/>
      <c r="F61" s="59" t="s">
        <v>632</v>
      </c>
      <c r="G61" s="263"/>
      <c r="H61" s="258">
        <f t="shared" si="0"/>
        <v>0</v>
      </c>
      <c r="I61" s="258"/>
      <c r="J61" s="258"/>
    </row>
    <row r="62" spans="1:10" ht="240" hidden="1">
      <c r="A62" s="195">
        <v>2133</v>
      </c>
      <c r="B62" s="154" t="s">
        <v>687</v>
      </c>
      <c r="C62" s="262">
        <v>3</v>
      </c>
      <c r="D62" s="262">
        <v>3</v>
      </c>
      <c r="E62" s="262"/>
      <c r="F62" s="59" t="s">
        <v>932</v>
      </c>
      <c r="G62" s="263" t="s">
        <v>933</v>
      </c>
      <c r="H62" s="258">
        <f t="shared" si="0"/>
        <v>0</v>
      </c>
      <c r="I62" s="258">
        <f>SUM(I64:I65)</f>
        <v>0</v>
      </c>
      <c r="J62" s="258">
        <f>SUM(J64:J65)</f>
        <v>0</v>
      </c>
    </row>
    <row r="63" spans="1:10" ht="36" hidden="1">
      <c r="A63" s="195"/>
      <c r="B63" s="154"/>
      <c r="C63" s="262"/>
      <c r="D63" s="262"/>
      <c r="E63" s="262"/>
      <c r="F63" s="59" t="s">
        <v>631</v>
      </c>
      <c r="G63" s="263"/>
      <c r="H63" s="258">
        <f t="shared" si="0"/>
        <v>0</v>
      </c>
      <c r="I63" s="258"/>
      <c r="J63" s="258"/>
    </row>
    <row r="64" spans="1:10" ht="15" hidden="1">
      <c r="A64" s="195"/>
      <c r="B64" s="154"/>
      <c r="C64" s="262"/>
      <c r="D64" s="262"/>
      <c r="E64" s="262"/>
      <c r="F64" s="59" t="s">
        <v>632</v>
      </c>
      <c r="G64" s="263"/>
      <c r="H64" s="258">
        <f t="shared" si="0"/>
        <v>0</v>
      </c>
      <c r="I64" s="258"/>
      <c r="J64" s="258"/>
    </row>
    <row r="65" spans="1:10" ht="15" hidden="1">
      <c r="A65" s="195"/>
      <c r="B65" s="154"/>
      <c r="C65" s="262"/>
      <c r="D65" s="262"/>
      <c r="E65" s="262"/>
      <c r="F65" s="59" t="s">
        <v>632</v>
      </c>
      <c r="G65" s="263"/>
      <c r="H65" s="258">
        <f t="shared" si="0"/>
        <v>0</v>
      </c>
      <c r="I65" s="258"/>
      <c r="J65" s="258"/>
    </row>
    <row r="66" spans="1:10" ht="24.75" customHeight="1" hidden="1">
      <c r="A66" s="195">
        <v>2140</v>
      </c>
      <c r="B66" s="259" t="s">
        <v>687</v>
      </c>
      <c r="C66" s="260">
        <v>4</v>
      </c>
      <c r="D66" s="260">
        <v>0</v>
      </c>
      <c r="E66" s="260"/>
      <c r="F66" s="60" t="s">
        <v>346</v>
      </c>
      <c r="G66" s="60" t="s">
        <v>934</v>
      </c>
      <c r="H66" s="258">
        <f t="shared" si="0"/>
        <v>0</v>
      </c>
      <c r="I66" s="258">
        <f>SUM(I67)</f>
        <v>0</v>
      </c>
      <c r="J66" s="258">
        <f>SUM(J67)</f>
        <v>0</v>
      </c>
    </row>
    <row r="67" spans="1:10" ht="156" hidden="1">
      <c r="A67" s="195">
        <v>2141</v>
      </c>
      <c r="B67" s="154" t="s">
        <v>687</v>
      </c>
      <c r="C67" s="262">
        <v>4</v>
      </c>
      <c r="D67" s="262">
        <v>1</v>
      </c>
      <c r="E67" s="262"/>
      <c r="F67" s="59" t="s">
        <v>935</v>
      </c>
      <c r="G67" s="226" t="s">
        <v>936</v>
      </c>
      <c r="H67" s="258">
        <f t="shared" si="0"/>
        <v>0</v>
      </c>
      <c r="I67" s="258">
        <f>SUM(I69:I70)</f>
        <v>0</v>
      </c>
      <c r="J67" s="258">
        <f>SUM(J69:J70)</f>
        <v>0</v>
      </c>
    </row>
    <row r="68" spans="1:10" ht="36" hidden="1">
      <c r="A68" s="195"/>
      <c r="B68" s="154"/>
      <c r="C68" s="262"/>
      <c r="D68" s="262"/>
      <c r="E68" s="262"/>
      <c r="F68" s="59" t="s">
        <v>631</v>
      </c>
      <c r="G68" s="263"/>
      <c r="H68" s="258">
        <f t="shared" si="0"/>
        <v>0</v>
      </c>
      <c r="I68" s="258"/>
      <c r="J68" s="258"/>
    </row>
    <row r="69" spans="1:10" ht="15" hidden="1">
      <c r="A69" s="195"/>
      <c r="B69" s="154"/>
      <c r="C69" s="262"/>
      <c r="D69" s="262"/>
      <c r="E69" s="262"/>
      <c r="F69" s="59" t="s">
        <v>632</v>
      </c>
      <c r="G69" s="263"/>
      <c r="H69" s="258">
        <f t="shared" si="0"/>
        <v>0</v>
      </c>
      <c r="I69" s="258"/>
      <c r="J69" s="258"/>
    </row>
    <row r="70" spans="1:10" ht="15" hidden="1">
      <c r="A70" s="195"/>
      <c r="B70" s="154"/>
      <c r="C70" s="262"/>
      <c r="D70" s="262"/>
      <c r="E70" s="262"/>
      <c r="F70" s="59" t="s">
        <v>632</v>
      </c>
      <c r="G70" s="263"/>
      <c r="H70" s="258">
        <f t="shared" si="0"/>
        <v>0</v>
      </c>
      <c r="I70" s="258"/>
      <c r="J70" s="258"/>
    </row>
    <row r="71" spans="1:10" ht="288" hidden="1">
      <c r="A71" s="195">
        <v>2150</v>
      </c>
      <c r="B71" s="259" t="s">
        <v>687</v>
      </c>
      <c r="C71" s="260">
        <v>5</v>
      </c>
      <c r="D71" s="260">
        <v>0</v>
      </c>
      <c r="E71" s="260"/>
      <c r="F71" s="60" t="s">
        <v>347</v>
      </c>
      <c r="G71" s="60" t="s">
        <v>937</v>
      </c>
      <c r="H71" s="258">
        <f t="shared" si="0"/>
        <v>0</v>
      </c>
      <c r="I71" s="258">
        <f>SUM(I72)</f>
        <v>0</v>
      </c>
      <c r="J71" s="258">
        <f>SUM(J72)</f>
        <v>0</v>
      </c>
    </row>
    <row r="72" spans="1:10" ht="25.5" customHeight="1" hidden="1">
      <c r="A72" s="195">
        <v>2151</v>
      </c>
      <c r="B72" s="154" t="s">
        <v>687</v>
      </c>
      <c r="C72" s="262">
        <v>5</v>
      </c>
      <c r="D72" s="262">
        <v>1</v>
      </c>
      <c r="E72" s="262"/>
      <c r="F72" s="59" t="s">
        <v>938</v>
      </c>
      <c r="G72" s="226" t="s">
        <v>939</v>
      </c>
      <c r="H72" s="258">
        <f t="shared" si="0"/>
        <v>0</v>
      </c>
      <c r="I72" s="258">
        <f>SUM(I74:I75)</f>
        <v>0</v>
      </c>
      <c r="J72" s="258">
        <f>SUM(J74:J75)</f>
        <v>0</v>
      </c>
    </row>
    <row r="73" spans="1:10" ht="36" hidden="1">
      <c r="A73" s="195"/>
      <c r="B73" s="154"/>
      <c r="C73" s="262"/>
      <c r="D73" s="262"/>
      <c r="E73" s="262"/>
      <c r="F73" s="59" t="s">
        <v>631</v>
      </c>
      <c r="G73" s="263"/>
      <c r="H73" s="258">
        <f t="shared" si="0"/>
        <v>0</v>
      </c>
      <c r="I73" s="258"/>
      <c r="J73" s="258"/>
    </row>
    <row r="74" spans="1:10" ht="15" hidden="1">
      <c r="A74" s="195"/>
      <c r="B74" s="154"/>
      <c r="C74" s="262"/>
      <c r="D74" s="262"/>
      <c r="E74" s="262"/>
      <c r="F74" s="59" t="s">
        <v>632</v>
      </c>
      <c r="G74" s="263"/>
      <c r="H74" s="258">
        <f t="shared" si="0"/>
        <v>0</v>
      </c>
      <c r="I74" s="258"/>
      <c r="J74" s="258"/>
    </row>
    <row r="75" spans="1:10" ht="15" hidden="1">
      <c r="A75" s="195"/>
      <c r="B75" s="154"/>
      <c r="C75" s="262"/>
      <c r="D75" s="262"/>
      <c r="E75" s="262"/>
      <c r="F75" s="59" t="s">
        <v>632</v>
      </c>
      <c r="G75" s="263"/>
      <c r="H75" s="258">
        <f t="shared" si="0"/>
        <v>0</v>
      </c>
      <c r="I75" s="258"/>
      <c r="J75" s="258"/>
    </row>
    <row r="76" spans="1:10" ht="409.5" hidden="1">
      <c r="A76" s="195">
        <v>2160</v>
      </c>
      <c r="B76" s="259" t="s">
        <v>687</v>
      </c>
      <c r="C76" s="260">
        <v>6</v>
      </c>
      <c r="D76" s="260">
        <v>0</v>
      </c>
      <c r="E76" s="260"/>
      <c r="F76" s="60" t="s">
        <v>179</v>
      </c>
      <c r="G76" s="60" t="s">
        <v>940</v>
      </c>
      <c r="H76" s="258">
        <f t="shared" si="0"/>
        <v>0</v>
      </c>
      <c r="I76" s="258">
        <f>SUM(I77)</f>
        <v>0</v>
      </c>
      <c r="J76" s="258">
        <f>SUM(J77)</f>
        <v>0</v>
      </c>
    </row>
    <row r="77" spans="1:10" ht="409.5" hidden="1">
      <c r="A77" s="195">
        <v>2161</v>
      </c>
      <c r="B77" s="154" t="s">
        <v>687</v>
      </c>
      <c r="C77" s="262">
        <v>6</v>
      </c>
      <c r="D77" s="262">
        <v>1</v>
      </c>
      <c r="E77" s="262"/>
      <c r="F77" s="59" t="s">
        <v>941</v>
      </c>
      <c r="G77" s="263" t="s">
        <v>942</v>
      </c>
      <c r="H77" s="258">
        <f t="shared" si="0"/>
        <v>0</v>
      </c>
      <c r="I77" s="258">
        <f>SUM(I79:I80)</f>
        <v>0</v>
      </c>
      <c r="J77" s="258">
        <f>SUM(J79:J80)</f>
        <v>0</v>
      </c>
    </row>
    <row r="78" spans="1:10" ht="36" hidden="1">
      <c r="A78" s="195"/>
      <c r="B78" s="154"/>
      <c r="C78" s="262"/>
      <c r="D78" s="262"/>
      <c r="E78" s="262"/>
      <c r="F78" s="59" t="s">
        <v>631</v>
      </c>
      <c r="G78" s="263"/>
      <c r="H78" s="258">
        <f t="shared" si="0"/>
        <v>0</v>
      </c>
      <c r="I78" s="258"/>
      <c r="J78" s="258"/>
    </row>
    <row r="79" spans="1:10" ht="15" hidden="1">
      <c r="A79" s="195"/>
      <c r="B79" s="154"/>
      <c r="C79" s="262"/>
      <c r="D79" s="262"/>
      <c r="E79" s="262"/>
      <c r="F79" s="59" t="s">
        <v>632</v>
      </c>
      <c r="G79" s="263"/>
      <c r="H79" s="258">
        <f t="shared" si="0"/>
        <v>0</v>
      </c>
      <c r="I79" s="258"/>
      <c r="J79" s="258"/>
    </row>
    <row r="80" spans="1:10" ht="15" hidden="1">
      <c r="A80" s="195"/>
      <c r="B80" s="154"/>
      <c r="C80" s="262"/>
      <c r="D80" s="262"/>
      <c r="E80" s="262"/>
      <c r="F80" s="59" t="s">
        <v>632</v>
      </c>
      <c r="G80" s="263"/>
      <c r="H80" s="258">
        <f t="shared" si="0"/>
        <v>0</v>
      </c>
      <c r="I80" s="258"/>
      <c r="J80" s="258"/>
    </row>
    <row r="81" spans="1:10" ht="24" hidden="1">
      <c r="A81" s="195">
        <v>2170</v>
      </c>
      <c r="B81" s="259" t="s">
        <v>687</v>
      </c>
      <c r="C81" s="260">
        <v>7</v>
      </c>
      <c r="D81" s="260">
        <v>0</v>
      </c>
      <c r="E81" s="260"/>
      <c r="F81" s="60" t="s">
        <v>349</v>
      </c>
      <c r="G81" s="263"/>
      <c r="H81" s="258">
        <f t="shared" si="0"/>
        <v>0</v>
      </c>
      <c r="I81" s="258">
        <f>SUM(I82)</f>
        <v>0</v>
      </c>
      <c r="J81" s="258">
        <f>SUM(J82)</f>
        <v>0</v>
      </c>
    </row>
    <row r="82" spans="1:10" ht="15" hidden="1">
      <c r="A82" s="195">
        <v>2171</v>
      </c>
      <c r="B82" s="154" t="s">
        <v>687</v>
      </c>
      <c r="C82" s="262">
        <v>7</v>
      </c>
      <c r="D82" s="262">
        <v>1</v>
      </c>
      <c r="E82" s="262"/>
      <c r="F82" s="59" t="s">
        <v>770</v>
      </c>
      <c r="G82" s="263"/>
      <c r="H82" s="258">
        <f t="shared" si="0"/>
        <v>0</v>
      </c>
      <c r="I82" s="258">
        <f>SUM(I84:I85)</f>
        <v>0</v>
      </c>
      <c r="J82" s="258">
        <f>SUM(J84:J85)</f>
        <v>0</v>
      </c>
    </row>
    <row r="83" spans="1:10" ht="36" hidden="1">
      <c r="A83" s="195"/>
      <c r="B83" s="154"/>
      <c r="C83" s="262"/>
      <c r="D83" s="262"/>
      <c r="E83" s="262"/>
      <c r="F83" s="59" t="s">
        <v>631</v>
      </c>
      <c r="G83" s="263"/>
      <c r="H83" s="258">
        <f t="shared" si="0"/>
        <v>0</v>
      </c>
      <c r="I83" s="258"/>
      <c r="J83" s="258"/>
    </row>
    <row r="84" spans="1:10" ht="15" hidden="1">
      <c r="A84" s="195"/>
      <c r="B84" s="154"/>
      <c r="C84" s="262"/>
      <c r="D84" s="262"/>
      <c r="E84" s="262"/>
      <c r="F84" s="59" t="s">
        <v>632</v>
      </c>
      <c r="G84" s="263"/>
      <c r="H84" s="258">
        <f t="shared" si="0"/>
        <v>0</v>
      </c>
      <c r="I84" s="258"/>
      <c r="J84" s="258"/>
    </row>
    <row r="85" spans="1:10" ht="15" hidden="1">
      <c r="A85" s="195"/>
      <c r="B85" s="154"/>
      <c r="C85" s="262"/>
      <c r="D85" s="262"/>
      <c r="E85" s="262"/>
      <c r="F85" s="59" t="s">
        <v>632</v>
      </c>
      <c r="G85" s="263"/>
      <c r="H85" s="258">
        <f t="shared" si="0"/>
        <v>0</v>
      </c>
      <c r="I85" s="258"/>
      <c r="J85" s="258"/>
    </row>
    <row r="86" spans="1:10" ht="36" customHeight="1" hidden="1">
      <c r="A86" s="195">
        <v>2180</v>
      </c>
      <c r="B86" s="259" t="s">
        <v>687</v>
      </c>
      <c r="C86" s="260">
        <v>8</v>
      </c>
      <c r="D86" s="260">
        <v>0</v>
      </c>
      <c r="E86" s="260"/>
      <c r="F86" s="60" t="s">
        <v>350</v>
      </c>
      <c r="G86" s="60" t="s">
        <v>943</v>
      </c>
      <c r="H86" s="258">
        <f aca="true" t="shared" si="3" ref="H86:H137">SUM(I86:J86)</f>
        <v>0</v>
      </c>
      <c r="I86" s="258">
        <f>SUM(I87+I90)</f>
        <v>0</v>
      </c>
      <c r="J86" s="258">
        <f>SUM(J87+J90)</f>
        <v>0</v>
      </c>
    </row>
    <row r="87" spans="1:10" ht="409.5" hidden="1">
      <c r="A87" s="195">
        <v>2181</v>
      </c>
      <c r="B87" s="154" t="s">
        <v>687</v>
      </c>
      <c r="C87" s="262">
        <v>8</v>
      </c>
      <c r="D87" s="262">
        <v>1</v>
      </c>
      <c r="E87" s="262"/>
      <c r="F87" s="59" t="s">
        <v>350</v>
      </c>
      <c r="G87" s="226" t="s">
        <v>944</v>
      </c>
      <c r="H87" s="258">
        <f t="shared" si="3"/>
        <v>0</v>
      </c>
      <c r="I87" s="258">
        <f>SUM(I88:I89)</f>
        <v>0</v>
      </c>
      <c r="J87" s="258">
        <f>SUM(J88:J89)</f>
        <v>0</v>
      </c>
    </row>
    <row r="88" spans="1:10" ht="15" hidden="1">
      <c r="A88" s="195">
        <v>2182</v>
      </c>
      <c r="B88" s="154" t="s">
        <v>687</v>
      </c>
      <c r="C88" s="262">
        <v>8</v>
      </c>
      <c r="D88" s="262">
        <v>1</v>
      </c>
      <c r="E88" s="262"/>
      <c r="F88" s="59" t="s">
        <v>561</v>
      </c>
      <c r="G88" s="226"/>
      <c r="H88" s="258">
        <f t="shared" si="3"/>
        <v>0</v>
      </c>
      <c r="I88" s="258"/>
      <c r="J88" s="258"/>
    </row>
    <row r="89" spans="1:10" ht="14.25" customHeight="1" hidden="1">
      <c r="A89" s="195">
        <v>2183</v>
      </c>
      <c r="B89" s="154" t="s">
        <v>687</v>
      </c>
      <c r="C89" s="262">
        <v>8</v>
      </c>
      <c r="D89" s="262">
        <v>1</v>
      </c>
      <c r="E89" s="262"/>
      <c r="F89" s="59" t="s">
        <v>562</v>
      </c>
      <c r="G89" s="226"/>
      <c r="H89" s="258">
        <f t="shared" si="3"/>
        <v>0</v>
      </c>
      <c r="I89" s="258"/>
      <c r="J89" s="258"/>
    </row>
    <row r="90" spans="1:10" ht="24" hidden="1">
      <c r="A90" s="195">
        <v>2184</v>
      </c>
      <c r="B90" s="154" t="s">
        <v>687</v>
      </c>
      <c r="C90" s="262">
        <v>8</v>
      </c>
      <c r="D90" s="262">
        <v>1</v>
      </c>
      <c r="E90" s="262"/>
      <c r="F90" s="59" t="s">
        <v>567</v>
      </c>
      <c r="G90" s="226"/>
      <c r="H90" s="258">
        <f t="shared" si="3"/>
        <v>0</v>
      </c>
      <c r="I90" s="258">
        <f>SUM(I92:I93)</f>
        <v>0</v>
      </c>
      <c r="J90" s="258">
        <f>SUM(J92:J93)</f>
        <v>0</v>
      </c>
    </row>
    <row r="91" spans="1:10" ht="36" hidden="1">
      <c r="A91" s="195"/>
      <c r="B91" s="154"/>
      <c r="C91" s="262"/>
      <c r="D91" s="262"/>
      <c r="E91" s="262"/>
      <c r="F91" s="59" t="s">
        <v>631</v>
      </c>
      <c r="G91" s="263"/>
      <c r="H91" s="258">
        <f t="shared" si="3"/>
        <v>0</v>
      </c>
      <c r="I91" s="258"/>
      <c r="J91" s="258"/>
    </row>
    <row r="92" spans="1:10" ht="15" hidden="1">
      <c r="A92" s="195"/>
      <c r="B92" s="154"/>
      <c r="C92" s="262"/>
      <c r="D92" s="262"/>
      <c r="E92" s="262"/>
      <c r="F92" s="59" t="s">
        <v>632</v>
      </c>
      <c r="G92" s="263"/>
      <c r="H92" s="258">
        <f t="shared" si="3"/>
        <v>0</v>
      </c>
      <c r="I92" s="258"/>
      <c r="J92" s="258"/>
    </row>
    <row r="93" spans="1:10" ht="15" hidden="1">
      <c r="A93" s="195"/>
      <c r="B93" s="154"/>
      <c r="C93" s="262"/>
      <c r="D93" s="262"/>
      <c r="E93" s="262"/>
      <c r="F93" s="59" t="s">
        <v>632</v>
      </c>
      <c r="G93" s="263"/>
      <c r="H93" s="258">
        <f t="shared" si="3"/>
        <v>0</v>
      </c>
      <c r="I93" s="258"/>
      <c r="J93" s="258"/>
    </row>
    <row r="94" spans="1:10" ht="15" hidden="1">
      <c r="A94" s="195">
        <v>2185</v>
      </c>
      <c r="B94" s="154" t="s">
        <v>734</v>
      </c>
      <c r="C94" s="262">
        <v>8</v>
      </c>
      <c r="D94" s="262">
        <v>1</v>
      </c>
      <c r="E94" s="262"/>
      <c r="F94" s="59"/>
      <c r="G94" s="226"/>
      <c r="H94" s="258">
        <f t="shared" si="3"/>
        <v>0</v>
      </c>
      <c r="I94" s="258"/>
      <c r="J94" s="258"/>
    </row>
    <row r="95" spans="1:10" s="38" customFormat="1" ht="15.75" customHeight="1" hidden="1">
      <c r="A95" s="186">
        <v>2200</v>
      </c>
      <c r="B95" s="259" t="s">
        <v>688</v>
      </c>
      <c r="C95" s="260">
        <v>0</v>
      </c>
      <c r="D95" s="260">
        <v>0</v>
      </c>
      <c r="E95" s="260"/>
      <c r="F95" s="147" t="s">
        <v>1063</v>
      </c>
      <c r="G95" s="73" t="s">
        <v>945</v>
      </c>
      <c r="H95" s="258">
        <f t="shared" si="3"/>
        <v>0</v>
      </c>
      <c r="I95" s="258">
        <f>SUM(I96,I101,I106,I111,I113)</f>
        <v>0</v>
      </c>
      <c r="J95" s="258">
        <f>SUM(J96,J101,J106,J111,J113)</f>
        <v>0</v>
      </c>
    </row>
    <row r="96" spans="1:10" ht="180" hidden="1">
      <c r="A96" s="195">
        <v>2210</v>
      </c>
      <c r="B96" s="259" t="s">
        <v>688</v>
      </c>
      <c r="C96" s="262">
        <v>1</v>
      </c>
      <c r="D96" s="262">
        <v>0</v>
      </c>
      <c r="E96" s="262"/>
      <c r="F96" s="60" t="s">
        <v>351</v>
      </c>
      <c r="G96" s="268" t="s">
        <v>946</v>
      </c>
      <c r="H96" s="258">
        <f t="shared" si="3"/>
        <v>0</v>
      </c>
      <c r="I96" s="258">
        <f>SUM(I97)</f>
        <v>0</v>
      </c>
      <c r="J96" s="258">
        <f>SUM(J97)</f>
        <v>0</v>
      </c>
    </row>
    <row r="97" spans="1:10" ht="180" hidden="1">
      <c r="A97" s="195">
        <v>2211</v>
      </c>
      <c r="B97" s="154" t="s">
        <v>688</v>
      </c>
      <c r="C97" s="262">
        <v>1</v>
      </c>
      <c r="D97" s="262">
        <v>1</v>
      </c>
      <c r="E97" s="262"/>
      <c r="F97" s="59" t="s">
        <v>947</v>
      </c>
      <c r="G97" s="226" t="s">
        <v>948</v>
      </c>
      <c r="H97" s="258">
        <f t="shared" si="3"/>
        <v>0</v>
      </c>
      <c r="I97" s="258">
        <f>SUM(I99:I100)</f>
        <v>0</v>
      </c>
      <c r="J97" s="258">
        <f>SUM(J99:J100)</f>
        <v>0</v>
      </c>
    </row>
    <row r="98" spans="1:10" ht="36" hidden="1">
      <c r="A98" s="195"/>
      <c r="B98" s="154"/>
      <c r="C98" s="262"/>
      <c r="D98" s="262"/>
      <c r="E98" s="262"/>
      <c r="F98" s="59" t="s">
        <v>631</v>
      </c>
      <c r="G98" s="263"/>
      <c r="H98" s="258">
        <f t="shared" si="3"/>
        <v>0</v>
      </c>
      <c r="I98" s="258"/>
      <c r="J98" s="258"/>
    </row>
    <row r="99" spans="1:10" ht="15" hidden="1">
      <c r="A99" s="195"/>
      <c r="B99" s="154"/>
      <c r="C99" s="262"/>
      <c r="D99" s="262"/>
      <c r="E99" s="262"/>
      <c r="F99" s="59" t="s">
        <v>632</v>
      </c>
      <c r="G99" s="263"/>
      <c r="H99" s="258">
        <f t="shared" si="3"/>
        <v>0</v>
      </c>
      <c r="I99" s="258"/>
      <c r="J99" s="258"/>
    </row>
    <row r="100" spans="1:10" ht="15" hidden="1">
      <c r="A100" s="195"/>
      <c r="B100" s="154"/>
      <c r="C100" s="262"/>
      <c r="D100" s="262"/>
      <c r="E100" s="262"/>
      <c r="F100" s="59" t="s">
        <v>632</v>
      </c>
      <c r="G100" s="263"/>
      <c r="H100" s="258">
        <f t="shared" si="3"/>
        <v>0</v>
      </c>
      <c r="I100" s="258"/>
      <c r="J100" s="258"/>
    </row>
    <row r="101" spans="1:10" ht="144" hidden="1">
      <c r="A101" s="195">
        <v>2220</v>
      </c>
      <c r="B101" s="259" t="s">
        <v>688</v>
      </c>
      <c r="C101" s="260">
        <v>2</v>
      </c>
      <c r="D101" s="260">
        <v>0</v>
      </c>
      <c r="E101" s="260"/>
      <c r="F101" s="60" t="s">
        <v>352</v>
      </c>
      <c r="G101" s="268" t="s">
        <v>949</v>
      </c>
      <c r="H101" s="258">
        <f t="shared" si="3"/>
        <v>0</v>
      </c>
      <c r="I101" s="258">
        <f>SUM(I102)</f>
        <v>0</v>
      </c>
      <c r="J101" s="258">
        <f>SUM(J102)</f>
        <v>0</v>
      </c>
    </row>
    <row r="102" spans="1:10" ht="144" hidden="1">
      <c r="A102" s="195">
        <v>2221</v>
      </c>
      <c r="B102" s="154" t="s">
        <v>688</v>
      </c>
      <c r="C102" s="262">
        <v>2</v>
      </c>
      <c r="D102" s="262">
        <v>1</v>
      </c>
      <c r="E102" s="262"/>
      <c r="F102" s="59" t="s">
        <v>950</v>
      </c>
      <c r="G102" s="226" t="s">
        <v>951</v>
      </c>
      <c r="H102" s="258">
        <f t="shared" si="3"/>
        <v>0</v>
      </c>
      <c r="I102" s="258">
        <f>SUM(I104:I105)</f>
        <v>0</v>
      </c>
      <c r="J102" s="258">
        <f>SUM(J104:J105)</f>
        <v>0</v>
      </c>
    </row>
    <row r="103" spans="1:10" ht="36" hidden="1">
      <c r="A103" s="195"/>
      <c r="B103" s="154"/>
      <c r="C103" s="262"/>
      <c r="D103" s="262"/>
      <c r="E103" s="262"/>
      <c r="F103" s="59" t="s">
        <v>631</v>
      </c>
      <c r="G103" s="263"/>
      <c r="H103" s="258">
        <f t="shared" si="3"/>
        <v>0</v>
      </c>
      <c r="I103" s="258"/>
      <c r="J103" s="258"/>
    </row>
    <row r="104" spans="1:10" ht="15" hidden="1">
      <c r="A104" s="195"/>
      <c r="B104" s="154"/>
      <c r="C104" s="262"/>
      <c r="D104" s="262"/>
      <c r="E104" s="262"/>
      <c r="F104" s="59" t="s">
        <v>632</v>
      </c>
      <c r="G104" s="263"/>
      <c r="H104" s="258">
        <f t="shared" si="3"/>
        <v>0</v>
      </c>
      <c r="I104" s="258"/>
      <c r="J104" s="258"/>
    </row>
    <row r="105" spans="1:10" ht="15" hidden="1">
      <c r="A105" s="195"/>
      <c r="B105" s="154"/>
      <c r="C105" s="262"/>
      <c r="D105" s="262"/>
      <c r="E105" s="262"/>
      <c r="F105" s="59" t="s">
        <v>632</v>
      </c>
      <c r="G105" s="263"/>
      <c r="H105" s="258">
        <f t="shared" si="3"/>
        <v>0</v>
      </c>
      <c r="I105" s="258"/>
      <c r="J105" s="258"/>
    </row>
    <row r="106" spans="1:10" ht="216" hidden="1">
      <c r="A106" s="195">
        <v>2230</v>
      </c>
      <c r="B106" s="259" t="s">
        <v>688</v>
      </c>
      <c r="C106" s="262">
        <v>3</v>
      </c>
      <c r="D106" s="262">
        <v>0</v>
      </c>
      <c r="E106" s="262"/>
      <c r="F106" s="60" t="s">
        <v>353</v>
      </c>
      <c r="G106" s="268" t="s">
        <v>952</v>
      </c>
      <c r="H106" s="258">
        <f t="shared" si="3"/>
        <v>0</v>
      </c>
      <c r="I106" s="258">
        <f>SUM(I107)</f>
        <v>0</v>
      </c>
      <c r="J106" s="258">
        <f>SUM(J107)</f>
        <v>0</v>
      </c>
    </row>
    <row r="107" spans="1:10" ht="216" hidden="1">
      <c r="A107" s="195">
        <v>2231</v>
      </c>
      <c r="B107" s="154" t="s">
        <v>688</v>
      </c>
      <c r="C107" s="262">
        <v>3</v>
      </c>
      <c r="D107" s="262">
        <v>1</v>
      </c>
      <c r="E107" s="262"/>
      <c r="F107" s="59" t="s">
        <v>953</v>
      </c>
      <c r="G107" s="226" t="s">
        <v>954</v>
      </c>
      <c r="H107" s="258">
        <f t="shared" si="3"/>
        <v>0</v>
      </c>
      <c r="I107" s="258">
        <f>SUM(I109:I110)</f>
        <v>0</v>
      </c>
      <c r="J107" s="258">
        <f>SUM(J109:J110)</f>
        <v>0</v>
      </c>
    </row>
    <row r="108" spans="1:10" ht="36" hidden="1">
      <c r="A108" s="195"/>
      <c r="B108" s="154"/>
      <c r="C108" s="262"/>
      <c r="D108" s="262"/>
      <c r="E108" s="262"/>
      <c r="F108" s="59" t="s">
        <v>631</v>
      </c>
      <c r="G108" s="263"/>
      <c r="H108" s="258">
        <f t="shared" si="3"/>
        <v>0</v>
      </c>
      <c r="I108" s="258"/>
      <c r="J108" s="258"/>
    </row>
    <row r="109" spans="1:10" ht="15" hidden="1">
      <c r="A109" s="195"/>
      <c r="B109" s="154"/>
      <c r="C109" s="262"/>
      <c r="D109" s="262"/>
      <c r="E109" s="262"/>
      <c r="F109" s="59" t="s">
        <v>632</v>
      </c>
      <c r="G109" s="263"/>
      <c r="H109" s="258">
        <f t="shared" si="3"/>
        <v>0</v>
      </c>
      <c r="I109" s="258"/>
      <c r="J109" s="258"/>
    </row>
    <row r="110" spans="1:10" ht="15" hidden="1">
      <c r="A110" s="195"/>
      <c r="B110" s="154"/>
      <c r="C110" s="262"/>
      <c r="D110" s="262"/>
      <c r="E110" s="262"/>
      <c r="F110" s="59" t="s">
        <v>632</v>
      </c>
      <c r="G110" s="263"/>
      <c r="H110" s="258">
        <f t="shared" si="3"/>
        <v>0</v>
      </c>
      <c r="I110" s="258"/>
      <c r="J110" s="258"/>
    </row>
    <row r="111" spans="1:10" ht="26.25" customHeight="1" hidden="1">
      <c r="A111" s="195">
        <v>2240</v>
      </c>
      <c r="B111" s="259" t="s">
        <v>688</v>
      </c>
      <c r="C111" s="260">
        <v>4</v>
      </c>
      <c r="D111" s="260">
        <v>0</v>
      </c>
      <c r="E111" s="260"/>
      <c r="F111" s="60" t="s">
        <v>358</v>
      </c>
      <c r="G111" s="60" t="s">
        <v>955</v>
      </c>
      <c r="H111" s="258">
        <f t="shared" si="3"/>
        <v>0</v>
      </c>
      <c r="I111" s="258">
        <f>SUM(I112)</f>
        <v>0</v>
      </c>
      <c r="J111" s="258">
        <f>SUM(J112)</f>
        <v>0</v>
      </c>
    </row>
    <row r="112" spans="1:10" ht="120" hidden="1">
      <c r="A112" s="195">
        <v>2241</v>
      </c>
      <c r="B112" s="154" t="s">
        <v>688</v>
      </c>
      <c r="C112" s="262">
        <v>4</v>
      </c>
      <c r="D112" s="262">
        <v>1</v>
      </c>
      <c r="E112" s="262"/>
      <c r="F112" s="59" t="s">
        <v>358</v>
      </c>
      <c r="G112" s="226" t="s">
        <v>955</v>
      </c>
      <c r="H112" s="258">
        <f t="shared" si="3"/>
        <v>0</v>
      </c>
      <c r="I112" s="258"/>
      <c r="J112" s="258"/>
    </row>
    <row r="113" spans="1:10" ht="348" hidden="1">
      <c r="A113" s="195">
        <v>2250</v>
      </c>
      <c r="B113" s="259" t="s">
        <v>688</v>
      </c>
      <c r="C113" s="260">
        <v>5</v>
      </c>
      <c r="D113" s="260">
        <v>0</v>
      </c>
      <c r="E113" s="260"/>
      <c r="F113" s="60" t="s">
        <v>359</v>
      </c>
      <c r="G113" s="60" t="s">
        <v>957</v>
      </c>
      <c r="H113" s="258">
        <f t="shared" si="3"/>
        <v>0</v>
      </c>
      <c r="I113" s="258">
        <f>SUM(I114)</f>
        <v>0</v>
      </c>
      <c r="J113" s="258">
        <f>SUM(J114)</f>
        <v>0</v>
      </c>
    </row>
    <row r="114" spans="1:10" ht="348" hidden="1">
      <c r="A114" s="195">
        <v>2251</v>
      </c>
      <c r="B114" s="154" t="s">
        <v>688</v>
      </c>
      <c r="C114" s="262">
        <v>5</v>
      </c>
      <c r="D114" s="262">
        <v>1</v>
      </c>
      <c r="E114" s="262"/>
      <c r="F114" s="59" t="s">
        <v>956</v>
      </c>
      <c r="G114" s="226" t="s">
        <v>958</v>
      </c>
      <c r="H114" s="258">
        <f t="shared" si="3"/>
        <v>0</v>
      </c>
      <c r="I114" s="258">
        <f>SUM(I116:I117)</f>
        <v>0</v>
      </c>
      <c r="J114" s="258">
        <f>SUM(J116:J117)</f>
        <v>0</v>
      </c>
    </row>
    <row r="115" spans="1:10" ht="36" hidden="1">
      <c r="A115" s="195"/>
      <c r="B115" s="154"/>
      <c r="C115" s="262"/>
      <c r="D115" s="262"/>
      <c r="E115" s="262"/>
      <c r="F115" s="59" t="s">
        <v>631</v>
      </c>
      <c r="G115" s="263"/>
      <c r="H115" s="258">
        <f t="shared" si="3"/>
        <v>0</v>
      </c>
      <c r="I115" s="258"/>
      <c r="J115" s="258"/>
    </row>
    <row r="116" spans="1:10" ht="15" hidden="1">
      <c r="A116" s="195"/>
      <c r="B116" s="154"/>
      <c r="C116" s="262"/>
      <c r="D116" s="262"/>
      <c r="E116" s="262"/>
      <c r="F116" s="59" t="s">
        <v>632</v>
      </c>
      <c r="G116" s="263"/>
      <c r="H116" s="258">
        <f t="shared" si="3"/>
        <v>0</v>
      </c>
      <c r="I116" s="258"/>
      <c r="J116" s="258"/>
    </row>
    <row r="117" spans="1:10" ht="15" hidden="1">
      <c r="A117" s="195"/>
      <c r="B117" s="154"/>
      <c r="C117" s="262"/>
      <c r="D117" s="262"/>
      <c r="E117" s="262"/>
      <c r="F117" s="59" t="s">
        <v>632</v>
      </c>
      <c r="G117" s="263"/>
      <c r="H117" s="258">
        <f t="shared" si="3"/>
        <v>0</v>
      </c>
      <c r="I117" s="258"/>
      <c r="J117" s="258"/>
    </row>
    <row r="118" spans="1:10" s="38" customFormat="1" ht="23.25" customHeight="1" hidden="1">
      <c r="A118" s="186">
        <v>2300</v>
      </c>
      <c r="B118" s="259" t="s">
        <v>689</v>
      </c>
      <c r="C118" s="260">
        <v>0</v>
      </c>
      <c r="D118" s="260">
        <v>0</v>
      </c>
      <c r="E118" s="260"/>
      <c r="F118" s="147" t="s">
        <v>1064</v>
      </c>
      <c r="G118" s="73" t="s">
        <v>959</v>
      </c>
      <c r="H118" s="258">
        <f t="shared" si="3"/>
        <v>0</v>
      </c>
      <c r="I118" s="258">
        <f>SUM(I119,I132,I137,I146,I151,I156,I161)</f>
        <v>0</v>
      </c>
      <c r="J118" s="258">
        <f>SUM(J119,J132,J137,J146,J151,J156,J161)</f>
        <v>0</v>
      </c>
    </row>
    <row r="119" spans="1:10" ht="168" hidden="1">
      <c r="A119" s="195">
        <v>2310</v>
      </c>
      <c r="B119" s="259" t="s">
        <v>689</v>
      </c>
      <c r="C119" s="260">
        <v>1</v>
      </c>
      <c r="D119" s="260">
        <v>0</v>
      </c>
      <c r="E119" s="260"/>
      <c r="F119" s="60" t="s">
        <v>360</v>
      </c>
      <c r="G119" s="60" t="s">
        <v>961</v>
      </c>
      <c r="H119" s="258">
        <f t="shared" si="3"/>
        <v>0</v>
      </c>
      <c r="I119" s="258">
        <f>SUM(I120+I124+I128)</f>
        <v>0</v>
      </c>
      <c r="J119" s="258">
        <f>SUM(J120+J124+J128)</f>
        <v>0</v>
      </c>
    </row>
    <row r="120" spans="1:10" ht="168" hidden="1">
      <c r="A120" s="195">
        <v>2311</v>
      </c>
      <c r="B120" s="154" t="s">
        <v>689</v>
      </c>
      <c r="C120" s="262">
        <v>1</v>
      </c>
      <c r="D120" s="262">
        <v>1</v>
      </c>
      <c r="E120" s="262"/>
      <c r="F120" s="59" t="s">
        <v>960</v>
      </c>
      <c r="G120" s="226" t="s">
        <v>962</v>
      </c>
      <c r="H120" s="258">
        <f t="shared" si="3"/>
        <v>0</v>
      </c>
      <c r="I120" s="258">
        <f>SUM(I122:I123)</f>
        <v>0</v>
      </c>
      <c r="J120" s="258">
        <f>SUM(J122:J123)</f>
        <v>0</v>
      </c>
    </row>
    <row r="121" spans="1:10" ht="36" hidden="1">
      <c r="A121" s="195"/>
      <c r="B121" s="154"/>
      <c r="C121" s="262"/>
      <c r="D121" s="262"/>
      <c r="E121" s="262"/>
      <c r="F121" s="59" t="s">
        <v>631</v>
      </c>
      <c r="G121" s="263"/>
      <c r="H121" s="258">
        <f t="shared" si="3"/>
        <v>0</v>
      </c>
      <c r="I121" s="258"/>
      <c r="J121" s="258"/>
    </row>
    <row r="122" spans="1:10" ht="15" hidden="1">
      <c r="A122" s="195"/>
      <c r="B122" s="154"/>
      <c r="C122" s="262"/>
      <c r="D122" s="262"/>
      <c r="E122" s="262"/>
      <c r="F122" s="59" t="s">
        <v>632</v>
      </c>
      <c r="G122" s="263"/>
      <c r="H122" s="258">
        <f t="shared" si="3"/>
        <v>0</v>
      </c>
      <c r="I122" s="258"/>
      <c r="J122" s="258"/>
    </row>
    <row r="123" spans="1:10" ht="15" hidden="1">
      <c r="A123" s="195"/>
      <c r="B123" s="154"/>
      <c r="C123" s="262"/>
      <c r="D123" s="262"/>
      <c r="E123" s="262"/>
      <c r="F123" s="59" t="s">
        <v>632</v>
      </c>
      <c r="G123" s="263"/>
      <c r="H123" s="258">
        <f t="shared" si="3"/>
        <v>0</v>
      </c>
      <c r="I123" s="258"/>
      <c r="J123" s="258"/>
    </row>
    <row r="124" spans="1:10" ht="15" hidden="1">
      <c r="A124" s="195">
        <v>2312</v>
      </c>
      <c r="B124" s="154" t="s">
        <v>689</v>
      </c>
      <c r="C124" s="262">
        <v>1</v>
      </c>
      <c r="D124" s="262">
        <v>2</v>
      </c>
      <c r="E124" s="262"/>
      <c r="F124" s="59" t="s">
        <v>462</v>
      </c>
      <c r="G124" s="226"/>
      <c r="H124" s="258">
        <f t="shared" si="3"/>
        <v>0</v>
      </c>
      <c r="I124" s="258">
        <f>SUM(I126:I127)</f>
        <v>0</v>
      </c>
      <c r="J124" s="258">
        <f>SUM(J126:J127)</f>
        <v>0</v>
      </c>
    </row>
    <row r="125" spans="1:10" ht="36" hidden="1">
      <c r="A125" s="195"/>
      <c r="B125" s="154"/>
      <c r="C125" s="262"/>
      <c r="D125" s="262"/>
      <c r="E125" s="262"/>
      <c r="F125" s="59" t="s">
        <v>631</v>
      </c>
      <c r="G125" s="263"/>
      <c r="H125" s="258">
        <f t="shared" si="3"/>
        <v>0</v>
      </c>
      <c r="I125" s="258"/>
      <c r="J125" s="258"/>
    </row>
    <row r="126" spans="1:10" ht="15" hidden="1">
      <c r="A126" s="195"/>
      <c r="B126" s="154"/>
      <c r="C126" s="262"/>
      <c r="D126" s="262"/>
      <c r="E126" s="262"/>
      <c r="F126" s="59" t="s">
        <v>632</v>
      </c>
      <c r="G126" s="263"/>
      <c r="H126" s="258">
        <f t="shared" si="3"/>
        <v>0</v>
      </c>
      <c r="I126" s="258"/>
      <c r="J126" s="258"/>
    </row>
    <row r="127" spans="1:10" ht="15" hidden="1">
      <c r="A127" s="195"/>
      <c r="B127" s="154"/>
      <c r="C127" s="262"/>
      <c r="D127" s="262"/>
      <c r="E127" s="262"/>
      <c r="F127" s="59" t="s">
        <v>632</v>
      </c>
      <c r="G127" s="263"/>
      <c r="H127" s="258">
        <f t="shared" si="3"/>
        <v>0</v>
      </c>
      <c r="I127" s="258"/>
      <c r="J127" s="258"/>
    </row>
    <row r="128" spans="1:10" ht="15" hidden="1">
      <c r="A128" s="195">
        <v>2313</v>
      </c>
      <c r="B128" s="154" t="s">
        <v>689</v>
      </c>
      <c r="C128" s="262">
        <v>1</v>
      </c>
      <c r="D128" s="262">
        <v>3</v>
      </c>
      <c r="E128" s="262"/>
      <c r="F128" s="59" t="s">
        <v>463</v>
      </c>
      <c r="G128" s="226"/>
      <c r="H128" s="258">
        <f t="shared" si="3"/>
        <v>0</v>
      </c>
      <c r="I128" s="258">
        <f>SUM(I130:I131)</f>
        <v>0</v>
      </c>
      <c r="J128" s="258">
        <f>SUM(J130:J131)</f>
        <v>0</v>
      </c>
    </row>
    <row r="129" spans="1:10" ht="36" hidden="1">
      <c r="A129" s="195"/>
      <c r="B129" s="154"/>
      <c r="C129" s="262"/>
      <c r="D129" s="262"/>
      <c r="E129" s="262"/>
      <c r="F129" s="59" t="s">
        <v>631</v>
      </c>
      <c r="G129" s="263"/>
      <c r="H129" s="258">
        <f t="shared" si="3"/>
        <v>0</v>
      </c>
      <c r="I129" s="258"/>
      <c r="J129" s="258"/>
    </row>
    <row r="130" spans="1:10" ht="15" hidden="1">
      <c r="A130" s="195"/>
      <c r="B130" s="154"/>
      <c r="C130" s="262"/>
      <c r="D130" s="262"/>
      <c r="E130" s="262"/>
      <c r="F130" s="59" t="s">
        <v>632</v>
      </c>
      <c r="G130" s="263"/>
      <c r="H130" s="258">
        <f t="shared" si="3"/>
        <v>0</v>
      </c>
      <c r="I130" s="258"/>
      <c r="J130" s="258"/>
    </row>
    <row r="131" spans="1:10" ht="15" hidden="1">
      <c r="A131" s="195"/>
      <c r="B131" s="154"/>
      <c r="C131" s="262"/>
      <c r="D131" s="262"/>
      <c r="E131" s="262"/>
      <c r="F131" s="59" t="s">
        <v>632</v>
      </c>
      <c r="G131" s="263"/>
      <c r="H131" s="258">
        <f t="shared" si="3"/>
        <v>0</v>
      </c>
      <c r="I131" s="258"/>
      <c r="J131" s="258"/>
    </row>
    <row r="132" spans="1:10" ht="264" hidden="1">
      <c r="A132" s="195">
        <v>2320</v>
      </c>
      <c r="B132" s="259" t="s">
        <v>689</v>
      </c>
      <c r="C132" s="260">
        <v>2</v>
      </c>
      <c r="D132" s="260">
        <v>0</v>
      </c>
      <c r="E132" s="260"/>
      <c r="F132" s="60" t="s">
        <v>361</v>
      </c>
      <c r="G132" s="60" t="s">
        <v>963</v>
      </c>
      <c r="H132" s="258">
        <f t="shared" si="3"/>
        <v>0</v>
      </c>
      <c r="I132" s="258">
        <f>SUM(I133)</f>
        <v>0</v>
      </c>
      <c r="J132" s="258">
        <f>SUM(J133)</f>
        <v>0</v>
      </c>
    </row>
    <row r="133" spans="1:10" ht="264" hidden="1">
      <c r="A133" s="195">
        <v>2321</v>
      </c>
      <c r="B133" s="154" t="s">
        <v>689</v>
      </c>
      <c r="C133" s="262">
        <v>2</v>
      </c>
      <c r="D133" s="262">
        <v>1</v>
      </c>
      <c r="E133" s="262"/>
      <c r="F133" s="59" t="s">
        <v>464</v>
      </c>
      <c r="G133" s="226" t="s">
        <v>964</v>
      </c>
      <c r="H133" s="258">
        <f t="shared" si="3"/>
        <v>0</v>
      </c>
      <c r="I133" s="258">
        <f>SUM(I135:I136)</f>
        <v>0</v>
      </c>
      <c r="J133" s="258">
        <f>SUM(J135:J136)</f>
        <v>0</v>
      </c>
    </row>
    <row r="134" spans="1:10" ht="36" hidden="1">
      <c r="A134" s="195"/>
      <c r="B134" s="154"/>
      <c r="C134" s="262"/>
      <c r="D134" s="262"/>
      <c r="E134" s="262"/>
      <c r="F134" s="59" t="s">
        <v>631</v>
      </c>
      <c r="G134" s="263"/>
      <c r="H134" s="258">
        <f t="shared" si="3"/>
        <v>0</v>
      </c>
      <c r="I134" s="258"/>
      <c r="J134" s="258"/>
    </row>
    <row r="135" spans="1:10" ht="15" hidden="1">
      <c r="A135" s="195"/>
      <c r="B135" s="154"/>
      <c r="C135" s="262"/>
      <c r="D135" s="262"/>
      <c r="E135" s="262"/>
      <c r="F135" s="59" t="s">
        <v>632</v>
      </c>
      <c r="G135" s="263"/>
      <c r="H135" s="258">
        <f t="shared" si="3"/>
        <v>0</v>
      </c>
      <c r="I135" s="258"/>
      <c r="J135" s="258"/>
    </row>
    <row r="136" spans="1:10" ht="15" hidden="1">
      <c r="A136" s="195"/>
      <c r="B136" s="154"/>
      <c r="C136" s="262"/>
      <c r="D136" s="262"/>
      <c r="E136" s="262"/>
      <c r="F136" s="59" t="s">
        <v>632</v>
      </c>
      <c r="G136" s="263"/>
      <c r="H136" s="258">
        <f t="shared" si="3"/>
        <v>0</v>
      </c>
      <c r="I136" s="258"/>
      <c r="J136" s="258"/>
    </row>
    <row r="137" spans="1:10" ht="108" hidden="1">
      <c r="A137" s="195">
        <v>2330</v>
      </c>
      <c r="B137" s="259" t="s">
        <v>689</v>
      </c>
      <c r="C137" s="260">
        <v>3</v>
      </c>
      <c r="D137" s="260">
        <v>0</v>
      </c>
      <c r="E137" s="260"/>
      <c r="F137" s="60" t="s">
        <v>362</v>
      </c>
      <c r="G137" s="60" t="s">
        <v>965</v>
      </c>
      <c r="H137" s="258">
        <f t="shared" si="3"/>
        <v>0</v>
      </c>
      <c r="I137" s="258">
        <f>SUM(I138+I142)</f>
        <v>0</v>
      </c>
      <c r="J137" s="258">
        <f>SUM(J138)</f>
        <v>0</v>
      </c>
    </row>
    <row r="138" spans="1:10" ht="108" hidden="1">
      <c r="A138" s="195">
        <v>2331</v>
      </c>
      <c r="B138" s="154" t="s">
        <v>689</v>
      </c>
      <c r="C138" s="262">
        <v>3</v>
      </c>
      <c r="D138" s="262">
        <v>1</v>
      </c>
      <c r="E138" s="262"/>
      <c r="F138" s="59" t="s">
        <v>966</v>
      </c>
      <c r="G138" s="226" t="s">
        <v>967</v>
      </c>
      <c r="H138" s="258">
        <f aca="true" t="shared" si="4" ref="H138:H214">SUM(I138:J138)</f>
        <v>0</v>
      </c>
      <c r="I138" s="258">
        <f>SUM(I140:I141)</f>
        <v>0</v>
      </c>
      <c r="J138" s="258">
        <f>SUM(J140:J141)</f>
        <v>0</v>
      </c>
    </row>
    <row r="139" spans="1:10" ht="36" hidden="1">
      <c r="A139" s="195"/>
      <c r="B139" s="154"/>
      <c r="C139" s="262"/>
      <c r="D139" s="262"/>
      <c r="E139" s="262"/>
      <c r="F139" s="59" t="s">
        <v>631</v>
      </c>
      <c r="G139" s="263"/>
      <c r="H139" s="258">
        <f t="shared" si="4"/>
        <v>0</v>
      </c>
      <c r="I139" s="258"/>
      <c r="J139" s="258"/>
    </row>
    <row r="140" spans="1:10" ht="15" hidden="1">
      <c r="A140" s="195"/>
      <c r="B140" s="154"/>
      <c r="C140" s="262"/>
      <c r="D140" s="262"/>
      <c r="E140" s="262"/>
      <c r="F140" s="59" t="s">
        <v>632</v>
      </c>
      <c r="G140" s="263"/>
      <c r="H140" s="258">
        <f t="shared" si="4"/>
        <v>0</v>
      </c>
      <c r="I140" s="258"/>
      <c r="J140" s="258"/>
    </row>
    <row r="141" spans="1:10" ht="15" hidden="1">
      <c r="A141" s="195"/>
      <c r="B141" s="154"/>
      <c r="C141" s="262"/>
      <c r="D141" s="262"/>
      <c r="E141" s="262"/>
      <c r="F141" s="59" t="s">
        <v>632</v>
      </c>
      <c r="G141" s="263"/>
      <c r="H141" s="258">
        <f t="shared" si="4"/>
        <v>0</v>
      </c>
      <c r="I141" s="258"/>
      <c r="J141" s="258"/>
    </row>
    <row r="142" spans="1:10" ht="15" hidden="1">
      <c r="A142" s="195">
        <v>2332</v>
      </c>
      <c r="B142" s="154" t="s">
        <v>689</v>
      </c>
      <c r="C142" s="262">
        <v>3</v>
      </c>
      <c r="D142" s="262">
        <v>2</v>
      </c>
      <c r="E142" s="262"/>
      <c r="F142" s="59" t="s">
        <v>465</v>
      </c>
      <c r="G142" s="226"/>
      <c r="H142" s="258">
        <f t="shared" si="4"/>
        <v>0</v>
      </c>
      <c r="I142" s="258">
        <f>SUM(I144:I145)</f>
        <v>0</v>
      </c>
      <c r="J142" s="258">
        <f>SUM(J144:J145)</f>
        <v>0</v>
      </c>
    </row>
    <row r="143" spans="1:10" ht="36" hidden="1">
      <c r="A143" s="195"/>
      <c r="B143" s="154"/>
      <c r="C143" s="262"/>
      <c r="D143" s="262"/>
      <c r="E143" s="262"/>
      <c r="F143" s="59" t="s">
        <v>631</v>
      </c>
      <c r="G143" s="263"/>
      <c r="H143" s="258">
        <f t="shared" si="4"/>
        <v>0</v>
      </c>
      <c r="I143" s="258"/>
      <c r="J143" s="258"/>
    </row>
    <row r="144" spans="1:10" ht="15" hidden="1">
      <c r="A144" s="195"/>
      <c r="B144" s="154"/>
      <c r="C144" s="262"/>
      <c r="D144" s="262"/>
      <c r="E144" s="262"/>
      <c r="F144" s="59" t="s">
        <v>632</v>
      </c>
      <c r="G144" s="263"/>
      <c r="H144" s="258">
        <f t="shared" si="4"/>
        <v>0</v>
      </c>
      <c r="I144" s="258"/>
      <c r="J144" s="258"/>
    </row>
    <row r="145" spans="1:10" ht="15" hidden="1">
      <c r="A145" s="195"/>
      <c r="B145" s="154"/>
      <c r="C145" s="262"/>
      <c r="D145" s="262"/>
      <c r="E145" s="262"/>
      <c r="F145" s="59" t="s">
        <v>632</v>
      </c>
      <c r="G145" s="263"/>
      <c r="H145" s="258">
        <f t="shared" si="4"/>
        <v>0</v>
      </c>
      <c r="I145" s="258"/>
      <c r="J145" s="258"/>
    </row>
    <row r="146" spans="1:10" ht="15" hidden="1">
      <c r="A146" s="195">
        <v>2340</v>
      </c>
      <c r="B146" s="259" t="s">
        <v>689</v>
      </c>
      <c r="C146" s="260">
        <v>4</v>
      </c>
      <c r="D146" s="260">
        <v>0</v>
      </c>
      <c r="E146" s="260"/>
      <c r="F146" s="60" t="s">
        <v>363</v>
      </c>
      <c r="G146" s="226"/>
      <c r="H146" s="258">
        <f t="shared" si="4"/>
        <v>0</v>
      </c>
      <c r="I146" s="258">
        <f>SUM(I147)</f>
        <v>0</v>
      </c>
      <c r="J146" s="258">
        <f>SUM(J147)</f>
        <v>0</v>
      </c>
    </row>
    <row r="147" spans="1:10" ht="15" hidden="1">
      <c r="A147" s="195">
        <v>2341</v>
      </c>
      <c r="B147" s="154" t="s">
        <v>689</v>
      </c>
      <c r="C147" s="262">
        <v>4</v>
      </c>
      <c r="D147" s="262">
        <v>1</v>
      </c>
      <c r="E147" s="262"/>
      <c r="F147" s="59" t="s">
        <v>466</v>
      </c>
      <c r="G147" s="226"/>
      <c r="H147" s="258">
        <f t="shared" si="4"/>
        <v>0</v>
      </c>
      <c r="I147" s="258">
        <f>SUM(I149:I150)</f>
        <v>0</v>
      </c>
      <c r="J147" s="258">
        <f>SUM(J149:J150)</f>
        <v>0</v>
      </c>
    </row>
    <row r="148" spans="1:10" ht="36" hidden="1">
      <c r="A148" s="195"/>
      <c r="B148" s="154"/>
      <c r="C148" s="262"/>
      <c r="D148" s="262"/>
      <c r="E148" s="262"/>
      <c r="F148" s="59" t="s">
        <v>631</v>
      </c>
      <c r="G148" s="263"/>
      <c r="H148" s="258">
        <f t="shared" si="4"/>
        <v>0</v>
      </c>
      <c r="I148" s="258"/>
      <c r="J148" s="258"/>
    </row>
    <row r="149" spans="1:10" ht="15" hidden="1">
      <c r="A149" s="195"/>
      <c r="B149" s="154"/>
      <c r="C149" s="262"/>
      <c r="D149" s="262"/>
      <c r="E149" s="262"/>
      <c r="F149" s="59" t="s">
        <v>632</v>
      </c>
      <c r="G149" s="263"/>
      <c r="H149" s="258">
        <f t="shared" si="4"/>
        <v>0</v>
      </c>
      <c r="I149" s="258"/>
      <c r="J149" s="258"/>
    </row>
    <row r="150" spans="1:10" ht="15" hidden="1">
      <c r="A150" s="195"/>
      <c r="B150" s="154"/>
      <c r="C150" s="262"/>
      <c r="D150" s="262"/>
      <c r="E150" s="262"/>
      <c r="F150" s="59" t="s">
        <v>632</v>
      </c>
      <c r="G150" s="263"/>
      <c r="H150" s="258">
        <f t="shared" si="4"/>
        <v>0</v>
      </c>
      <c r="I150" s="258"/>
      <c r="J150" s="258"/>
    </row>
    <row r="151" spans="1:10" ht="84" hidden="1">
      <c r="A151" s="195">
        <v>2350</v>
      </c>
      <c r="B151" s="259" t="s">
        <v>689</v>
      </c>
      <c r="C151" s="260">
        <v>5</v>
      </c>
      <c r="D151" s="260">
        <v>0</v>
      </c>
      <c r="E151" s="260"/>
      <c r="F151" s="60" t="s">
        <v>364</v>
      </c>
      <c r="G151" s="60" t="s">
        <v>968</v>
      </c>
      <c r="H151" s="258">
        <f t="shared" si="4"/>
        <v>0</v>
      </c>
      <c r="I151" s="258">
        <f>SUM(I152)</f>
        <v>0</v>
      </c>
      <c r="J151" s="258">
        <f>SUM(J152)</f>
        <v>0</v>
      </c>
    </row>
    <row r="152" spans="1:10" ht="84" hidden="1">
      <c r="A152" s="195">
        <v>2351</v>
      </c>
      <c r="B152" s="154" t="s">
        <v>689</v>
      </c>
      <c r="C152" s="262">
        <v>5</v>
      </c>
      <c r="D152" s="262">
        <v>1</v>
      </c>
      <c r="E152" s="262"/>
      <c r="F152" s="59" t="s">
        <v>969</v>
      </c>
      <c r="G152" s="226" t="s">
        <v>968</v>
      </c>
      <c r="H152" s="258">
        <f t="shared" si="4"/>
        <v>0</v>
      </c>
      <c r="I152" s="258">
        <f>SUM(I154:I155)</f>
        <v>0</v>
      </c>
      <c r="J152" s="258">
        <f>SUM(J154:J155)</f>
        <v>0</v>
      </c>
    </row>
    <row r="153" spans="1:10" ht="36" hidden="1">
      <c r="A153" s="195"/>
      <c r="B153" s="154"/>
      <c r="C153" s="262"/>
      <c r="D153" s="262"/>
      <c r="E153" s="262"/>
      <c r="F153" s="59" t="s">
        <v>631</v>
      </c>
      <c r="G153" s="263"/>
      <c r="H153" s="258">
        <f t="shared" si="4"/>
        <v>0</v>
      </c>
      <c r="I153" s="258"/>
      <c r="J153" s="258"/>
    </row>
    <row r="154" spans="1:10" ht="15" hidden="1">
      <c r="A154" s="195"/>
      <c r="B154" s="154"/>
      <c r="C154" s="262"/>
      <c r="D154" s="262"/>
      <c r="E154" s="262"/>
      <c r="F154" s="59" t="s">
        <v>632</v>
      </c>
      <c r="G154" s="263"/>
      <c r="H154" s="258">
        <f t="shared" si="4"/>
        <v>0</v>
      </c>
      <c r="I154" s="258"/>
      <c r="J154" s="258"/>
    </row>
    <row r="155" spans="1:10" ht="15" hidden="1">
      <c r="A155" s="195"/>
      <c r="B155" s="154"/>
      <c r="C155" s="262"/>
      <c r="D155" s="262"/>
      <c r="E155" s="262"/>
      <c r="F155" s="59" t="s">
        <v>632</v>
      </c>
      <c r="G155" s="263"/>
      <c r="H155" s="258">
        <f t="shared" si="4"/>
        <v>0</v>
      </c>
      <c r="I155" s="258"/>
      <c r="J155" s="258"/>
    </row>
    <row r="156" spans="1:10" ht="276" hidden="1">
      <c r="A156" s="195">
        <v>2360</v>
      </c>
      <c r="B156" s="259" t="s">
        <v>689</v>
      </c>
      <c r="C156" s="260">
        <v>6</v>
      </c>
      <c r="D156" s="260">
        <v>0</v>
      </c>
      <c r="E156" s="260"/>
      <c r="F156" s="60" t="s">
        <v>365</v>
      </c>
      <c r="G156" s="60" t="s">
        <v>970</v>
      </c>
      <c r="H156" s="258">
        <f t="shared" si="4"/>
        <v>0</v>
      </c>
      <c r="I156" s="258">
        <f>SUM(I157)</f>
        <v>0</v>
      </c>
      <c r="J156" s="258">
        <f>SUM(J157)</f>
        <v>0</v>
      </c>
    </row>
    <row r="157" spans="1:10" ht="25.5" customHeight="1" hidden="1">
      <c r="A157" s="195">
        <v>2361</v>
      </c>
      <c r="B157" s="154" t="s">
        <v>689</v>
      </c>
      <c r="C157" s="262">
        <v>6</v>
      </c>
      <c r="D157" s="262">
        <v>1</v>
      </c>
      <c r="E157" s="262"/>
      <c r="F157" s="59" t="s">
        <v>585</v>
      </c>
      <c r="G157" s="226" t="s">
        <v>971</v>
      </c>
      <c r="H157" s="258">
        <f t="shared" si="4"/>
        <v>0</v>
      </c>
      <c r="I157" s="258">
        <f>SUM(I159:I160)</f>
        <v>0</v>
      </c>
      <c r="J157" s="258">
        <f>SUM(J159:J160)</f>
        <v>0</v>
      </c>
    </row>
    <row r="158" spans="1:10" ht="36" hidden="1">
      <c r="A158" s="195"/>
      <c r="B158" s="154"/>
      <c r="C158" s="262"/>
      <c r="D158" s="262"/>
      <c r="E158" s="262"/>
      <c r="F158" s="59" t="s">
        <v>631</v>
      </c>
      <c r="G158" s="263"/>
      <c r="H158" s="258">
        <f t="shared" si="4"/>
        <v>0</v>
      </c>
      <c r="I158" s="258"/>
      <c r="J158" s="258"/>
    </row>
    <row r="159" spans="1:10" ht="15" hidden="1">
      <c r="A159" s="195"/>
      <c r="B159" s="154"/>
      <c r="C159" s="262"/>
      <c r="D159" s="262"/>
      <c r="E159" s="262"/>
      <c r="F159" s="59" t="s">
        <v>632</v>
      </c>
      <c r="G159" s="263"/>
      <c r="H159" s="258">
        <f t="shared" si="4"/>
        <v>0</v>
      </c>
      <c r="I159" s="258"/>
      <c r="J159" s="258"/>
    </row>
    <row r="160" spans="1:10" ht="15" hidden="1">
      <c r="A160" s="195"/>
      <c r="B160" s="154"/>
      <c r="C160" s="262"/>
      <c r="D160" s="262"/>
      <c r="E160" s="262"/>
      <c r="F160" s="59" t="s">
        <v>632</v>
      </c>
      <c r="G160" s="263"/>
      <c r="H160" s="258">
        <f t="shared" si="4"/>
        <v>0</v>
      </c>
      <c r="I160" s="258"/>
      <c r="J160" s="258"/>
    </row>
    <row r="161" spans="1:10" ht="25.5" customHeight="1" hidden="1">
      <c r="A161" s="195">
        <v>2370</v>
      </c>
      <c r="B161" s="259" t="s">
        <v>689</v>
      </c>
      <c r="C161" s="260">
        <v>7</v>
      </c>
      <c r="D161" s="260">
        <v>0</v>
      </c>
      <c r="E161" s="260"/>
      <c r="F161" s="60" t="s">
        <v>180</v>
      </c>
      <c r="G161" s="60" t="s">
        <v>972</v>
      </c>
      <c r="H161" s="258">
        <f t="shared" si="4"/>
        <v>0</v>
      </c>
      <c r="I161" s="258">
        <f>SUM(I162)</f>
        <v>0</v>
      </c>
      <c r="J161" s="258">
        <f>SUM(J162)</f>
        <v>0</v>
      </c>
    </row>
    <row r="162" spans="1:10" ht="409.5" hidden="1">
      <c r="A162" s="195">
        <v>2371</v>
      </c>
      <c r="B162" s="154" t="s">
        <v>689</v>
      </c>
      <c r="C162" s="262">
        <v>7</v>
      </c>
      <c r="D162" s="262">
        <v>1</v>
      </c>
      <c r="E162" s="262"/>
      <c r="F162" s="59" t="s">
        <v>586</v>
      </c>
      <c r="G162" s="226" t="s">
        <v>973</v>
      </c>
      <c r="H162" s="258">
        <f t="shared" si="4"/>
        <v>0</v>
      </c>
      <c r="I162" s="258">
        <f>SUM(I164:I165)</f>
        <v>0</v>
      </c>
      <c r="J162" s="258">
        <f>SUM(J164:J165)</f>
        <v>0</v>
      </c>
    </row>
    <row r="163" spans="1:10" ht="36" hidden="1">
      <c r="A163" s="195"/>
      <c r="B163" s="154"/>
      <c r="C163" s="262"/>
      <c r="D163" s="262"/>
      <c r="E163" s="262"/>
      <c r="F163" s="59" t="s">
        <v>631</v>
      </c>
      <c r="G163" s="263"/>
      <c r="H163" s="258">
        <f t="shared" si="4"/>
        <v>0</v>
      </c>
      <c r="I163" s="258"/>
      <c r="J163" s="258"/>
    </row>
    <row r="164" spans="1:10" ht="15" hidden="1">
      <c r="A164" s="195"/>
      <c r="B164" s="154"/>
      <c r="C164" s="262"/>
      <c r="D164" s="262"/>
      <c r="E164" s="262"/>
      <c r="F164" s="59" t="s">
        <v>632</v>
      </c>
      <c r="G164" s="263"/>
      <c r="H164" s="258">
        <f t="shared" si="4"/>
        <v>0</v>
      </c>
      <c r="I164" s="258"/>
      <c r="J164" s="258"/>
    </row>
    <row r="165" spans="1:10" ht="15" hidden="1">
      <c r="A165" s="195"/>
      <c r="B165" s="154"/>
      <c r="C165" s="262"/>
      <c r="D165" s="262"/>
      <c r="E165" s="262"/>
      <c r="F165" s="59" t="s">
        <v>632</v>
      </c>
      <c r="G165" s="263"/>
      <c r="H165" s="258">
        <f t="shared" si="4"/>
        <v>0</v>
      </c>
      <c r="I165" s="258"/>
      <c r="J165" s="258"/>
    </row>
    <row r="166" spans="1:10" ht="42" customHeight="1">
      <c r="A166" s="51">
        <v>2150</v>
      </c>
      <c r="B166" s="213" t="s">
        <v>687</v>
      </c>
      <c r="C166" s="213">
        <v>5</v>
      </c>
      <c r="D166" s="213">
        <v>0</v>
      </c>
      <c r="E166" s="262"/>
      <c r="F166" s="60" t="s">
        <v>347</v>
      </c>
      <c r="G166" s="263"/>
      <c r="H166" s="257">
        <f>SUM(I166:J166)</f>
        <v>0</v>
      </c>
      <c r="I166" s="257">
        <f>SUM(I167)</f>
        <v>0</v>
      </c>
      <c r="J166" s="257">
        <f>SUM(J167)</f>
        <v>0</v>
      </c>
    </row>
    <row r="167" spans="1:10" ht="33.75" customHeight="1">
      <c r="A167" s="51">
        <v>2151</v>
      </c>
      <c r="B167" s="200" t="s">
        <v>687</v>
      </c>
      <c r="C167" s="200">
        <v>5</v>
      </c>
      <c r="D167" s="200">
        <v>1</v>
      </c>
      <c r="E167" s="262">
        <v>5134</v>
      </c>
      <c r="F167" s="59" t="s">
        <v>938</v>
      </c>
      <c r="G167" s="263"/>
      <c r="H167" s="257">
        <f>SUM(I167:J167)</f>
        <v>0</v>
      </c>
      <c r="I167" s="257">
        <v>0</v>
      </c>
      <c r="J167" s="257">
        <v>0</v>
      </c>
    </row>
    <row r="168" spans="1:10" ht="36" customHeight="1">
      <c r="A168" s="259"/>
      <c r="B168" s="259" t="s">
        <v>687</v>
      </c>
      <c r="C168" s="260">
        <v>6</v>
      </c>
      <c r="D168" s="260">
        <v>0</v>
      </c>
      <c r="E168" s="262"/>
      <c r="F168" s="60" t="s">
        <v>699</v>
      </c>
      <c r="G168" s="263"/>
      <c r="H168" s="258">
        <f t="shared" si="4"/>
        <v>3900</v>
      </c>
      <c r="I168" s="258">
        <f>SUM(I169)</f>
        <v>3900</v>
      </c>
      <c r="J168" s="258">
        <f>SUM(J169)</f>
        <v>0</v>
      </c>
    </row>
    <row r="169" spans="1:10" ht="24">
      <c r="A169" s="154"/>
      <c r="B169" s="154" t="s">
        <v>687</v>
      </c>
      <c r="C169" s="262">
        <v>6</v>
      </c>
      <c r="D169" s="262">
        <v>1</v>
      </c>
      <c r="E169" s="262"/>
      <c r="F169" s="59" t="s">
        <v>700</v>
      </c>
      <c r="G169" s="263"/>
      <c r="H169" s="258">
        <f t="shared" si="4"/>
        <v>3900</v>
      </c>
      <c r="I169" s="258">
        <f>SUM(I171:I172)</f>
        <v>3900</v>
      </c>
      <c r="J169" s="258">
        <v>0</v>
      </c>
    </row>
    <row r="170" spans="1:10" ht="36">
      <c r="A170" s="154"/>
      <c r="B170" s="262"/>
      <c r="C170" s="262"/>
      <c r="D170" s="262"/>
      <c r="E170" s="262"/>
      <c r="F170" s="59" t="s">
        <v>631</v>
      </c>
      <c r="G170" s="263"/>
      <c r="H170" s="258">
        <f t="shared" si="4"/>
        <v>0</v>
      </c>
      <c r="I170" s="258">
        <v>0</v>
      </c>
      <c r="J170" s="258">
        <v>0</v>
      </c>
    </row>
    <row r="171" spans="1:10" ht="15">
      <c r="A171" s="154"/>
      <c r="B171" s="262"/>
      <c r="C171" s="262"/>
      <c r="D171" s="262"/>
      <c r="E171" s="220">
        <v>4241</v>
      </c>
      <c r="F171" s="166" t="s">
        <v>495</v>
      </c>
      <c r="G171" s="263"/>
      <c r="H171" s="258">
        <f t="shared" si="4"/>
        <v>3500</v>
      </c>
      <c r="I171" s="258">
        <v>3500</v>
      </c>
      <c r="J171" s="258">
        <v>0</v>
      </c>
    </row>
    <row r="172" spans="1:10" ht="15">
      <c r="A172" s="195"/>
      <c r="B172" s="262"/>
      <c r="C172" s="262"/>
      <c r="D172" s="262"/>
      <c r="E172" s="262">
        <v>4823</v>
      </c>
      <c r="F172" s="98" t="s">
        <v>824</v>
      </c>
      <c r="G172" s="263"/>
      <c r="H172" s="258">
        <f>SUM(I172:J172)</f>
        <v>400</v>
      </c>
      <c r="I172" s="258">
        <v>400</v>
      </c>
      <c r="J172" s="258">
        <v>0</v>
      </c>
    </row>
    <row r="173" spans="1:10" ht="15">
      <c r="A173" s="195">
        <v>2200</v>
      </c>
      <c r="B173" s="269" t="s">
        <v>688</v>
      </c>
      <c r="C173" s="262">
        <v>0</v>
      </c>
      <c r="D173" s="262">
        <v>0</v>
      </c>
      <c r="E173" s="262"/>
      <c r="F173" s="147" t="s">
        <v>396</v>
      </c>
      <c r="G173" s="263"/>
      <c r="H173" s="258">
        <v>1200</v>
      </c>
      <c r="I173" s="258">
        <f>SUM(I175)</f>
        <v>200</v>
      </c>
      <c r="J173" s="258">
        <v>1000</v>
      </c>
    </row>
    <row r="174" spans="1:10" ht="15" customHeight="1">
      <c r="A174" s="195"/>
      <c r="B174" s="269" t="s">
        <v>688</v>
      </c>
      <c r="C174" s="262">
        <v>2</v>
      </c>
      <c r="D174" s="262">
        <v>0</v>
      </c>
      <c r="E174" s="262"/>
      <c r="F174" s="60" t="s">
        <v>352</v>
      </c>
      <c r="G174" s="263"/>
      <c r="H174" s="258">
        <v>1200</v>
      </c>
      <c r="I174" s="258">
        <f>SUM(I175)</f>
        <v>200</v>
      </c>
      <c r="J174" s="258">
        <v>1000</v>
      </c>
    </row>
    <row r="175" spans="1:10" ht="15">
      <c r="A175" s="195"/>
      <c r="B175" s="269" t="s">
        <v>688</v>
      </c>
      <c r="C175" s="262">
        <v>2</v>
      </c>
      <c r="D175" s="262">
        <v>1</v>
      </c>
      <c r="E175" s="262">
        <v>4241</v>
      </c>
      <c r="F175" s="166" t="s">
        <v>495</v>
      </c>
      <c r="G175" s="263"/>
      <c r="H175" s="258">
        <v>1200</v>
      </c>
      <c r="I175" s="258">
        <v>200</v>
      </c>
      <c r="J175" s="258">
        <v>1000</v>
      </c>
    </row>
    <row r="176" spans="1:10" ht="26.25" customHeight="1">
      <c r="A176" s="195">
        <v>2300</v>
      </c>
      <c r="B176" s="213" t="s">
        <v>689</v>
      </c>
      <c r="C176" s="213">
        <v>0</v>
      </c>
      <c r="D176" s="213">
        <v>0</v>
      </c>
      <c r="E176" s="262"/>
      <c r="F176" s="147" t="s">
        <v>397</v>
      </c>
      <c r="G176" s="263"/>
      <c r="H176" s="258">
        <f>SUM(I177)</f>
        <v>200</v>
      </c>
      <c r="I176" s="258">
        <f>SUM(I177)</f>
        <v>200</v>
      </c>
      <c r="J176" s="258">
        <v>0</v>
      </c>
    </row>
    <row r="177" spans="1:10" ht="15">
      <c r="A177" s="195"/>
      <c r="B177" s="213" t="s">
        <v>689</v>
      </c>
      <c r="C177" s="213">
        <v>2</v>
      </c>
      <c r="D177" s="213">
        <v>0</v>
      </c>
      <c r="E177" s="262"/>
      <c r="F177" s="60" t="s">
        <v>361</v>
      </c>
      <c r="G177" s="263"/>
      <c r="H177" s="258">
        <f>SUM(I177)</f>
        <v>200</v>
      </c>
      <c r="I177" s="258">
        <f>SUM(I178)</f>
        <v>200</v>
      </c>
      <c r="J177" s="258">
        <v>0</v>
      </c>
    </row>
    <row r="178" spans="1:10" ht="12.75" customHeight="1">
      <c r="A178" s="195"/>
      <c r="B178" s="196" t="s">
        <v>689</v>
      </c>
      <c r="C178" s="262">
        <v>2</v>
      </c>
      <c r="D178" s="262">
        <v>1</v>
      </c>
      <c r="E178" s="262">
        <v>4241</v>
      </c>
      <c r="F178" s="166" t="s">
        <v>495</v>
      </c>
      <c r="G178" s="263"/>
      <c r="H178" s="258">
        <f>SUM(I178)</f>
        <v>200</v>
      </c>
      <c r="I178" s="258">
        <v>200</v>
      </c>
      <c r="J178" s="258">
        <v>0</v>
      </c>
    </row>
    <row r="179" spans="1:10" ht="15" hidden="1">
      <c r="A179" s="195"/>
      <c r="B179" s="154"/>
      <c r="C179" s="262"/>
      <c r="D179" s="262"/>
      <c r="E179" s="262"/>
      <c r="F179" s="59"/>
      <c r="G179" s="263"/>
      <c r="H179" s="258"/>
      <c r="I179" s="258"/>
      <c r="J179" s="258"/>
    </row>
    <row r="180" spans="1:10" ht="15" hidden="1">
      <c r="A180" s="195"/>
      <c r="B180" s="154"/>
      <c r="C180" s="262"/>
      <c r="D180" s="262"/>
      <c r="E180" s="262"/>
      <c r="F180" s="59"/>
      <c r="G180" s="263"/>
      <c r="H180" s="258"/>
      <c r="I180" s="258"/>
      <c r="J180" s="258"/>
    </row>
    <row r="181" spans="1:10" ht="15" hidden="1">
      <c r="A181" s="195"/>
      <c r="B181" s="154"/>
      <c r="C181" s="262"/>
      <c r="D181" s="262"/>
      <c r="E181" s="262"/>
      <c r="F181" s="59"/>
      <c r="G181" s="263"/>
      <c r="H181" s="258"/>
      <c r="I181" s="258"/>
      <c r="J181" s="258"/>
    </row>
    <row r="182" spans="1:10" ht="15" hidden="1">
      <c r="A182" s="195"/>
      <c r="B182" s="154"/>
      <c r="C182" s="262"/>
      <c r="D182" s="262"/>
      <c r="E182" s="262"/>
      <c r="F182" s="59"/>
      <c r="G182" s="263"/>
      <c r="H182" s="258"/>
      <c r="I182" s="258"/>
      <c r="J182" s="258"/>
    </row>
    <row r="183" spans="1:10" ht="15" hidden="1">
      <c r="A183" s="195"/>
      <c r="B183" s="154"/>
      <c r="C183" s="262"/>
      <c r="D183" s="262"/>
      <c r="E183" s="262"/>
      <c r="F183" s="59"/>
      <c r="G183" s="263"/>
      <c r="H183" s="258"/>
      <c r="I183" s="258"/>
      <c r="J183" s="258"/>
    </row>
    <row r="184" spans="1:10" ht="15" hidden="1">
      <c r="A184" s="195"/>
      <c r="B184" s="154"/>
      <c r="C184" s="262"/>
      <c r="D184" s="262"/>
      <c r="E184" s="262"/>
      <c r="F184" s="59"/>
      <c r="G184" s="263"/>
      <c r="H184" s="258"/>
      <c r="I184" s="258"/>
      <c r="J184" s="258"/>
    </row>
    <row r="185" spans="1:10" ht="180" hidden="1">
      <c r="A185" s="186">
        <v>2400</v>
      </c>
      <c r="B185" s="259" t="s">
        <v>731</v>
      </c>
      <c r="C185" s="260">
        <v>0</v>
      </c>
      <c r="D185" s="260">
        <v>0</v>
      </c>
      <c r="E185" s="260"/>
      <c r="F185" s="147" t="s">
        <v>1065</v>
      </c>
      <c r="G185" s="73" t="s">
        <v>974</v>
      </c>
      <c r="H185" s="258">
        <f t="shared" si="4"/>
        <v>72466.6</v>
      </c>
      <c r="I185" s="258">
        <f>SUM(I186,I195,I214,I231,I249,I272,I277,I294,I311)</f>
        <v>33833.6</v>
      </c>
      <c r="J185" s="258">
        <f>SUM(J186,J195,J214,J231,J249,J272,J277,J294,J311)</f>
        <v>38633</v>
      </c>
    </row>
    <row r="186" spans="1:10" s="38" customFormat="1" ht="24.75" customHeight="1">
      <c r="A186" s="195">
        <v>2410</v>
      </c>
      <c r="B186" s="259" t="s">
        <v>731</v>
      </c>
      <c r="C186" s="260">
        <v>0</v>
      </c>
      <c r="D186" s="260">
        <v>0</v>
      </c>
      <c r="E186" s="260"/>
      <c r="F186" s="147" t="s">
        <v>1065</v>
      </c>
      <c r="G186" s="60" t="s">
        <v>976</v>
      </c>
      <c r="H186" s="258">
        <f t="shared" si="4"/>
        <v>15919.8</v>
      </c>
      <c r="I186" s="258">
        <v>1786.8</v>
      </c>
      <c r="J186" s="258">
        <v>14133</v>
      </c>
    </row>
    <row r="187" spans="1:10" ht="409.5" hidden="1">
      <c r="A187" s="195">
        <v>2411</v>
      </c>
      <c r="B187" s="154" t="s">
        <v>731</v>
      </c>
      <c r="C187" s="262">
        <v>1</v>
      </c>
      <c r="D187" s="262">
        <v>1</v>
      </c>
      <c r="E187" s="262"/>
      <c r="F187" s="59" t="s">
        <v>977</v>
      </c>
      <c r="G187" s="263" t="s">
        <v>978</v>
      </c>
      <c r="H187" s="258">
        <f t="shared" si="4"/>
        <v>10170</v>
      </c>
      <c r="I187" s="258">
        <v>10170</v>
      </c>
      <c r="J187" s="258">
        <f>SUM(J189:J190)</f>
        <v>0</v>
      </c>
    </row>
    <row r="188" spans="1:10" ht="36" hidden="1">
      <c r="A188" s="195"/>
      <c r="B188" s="154"/>
      <c r="C188" s="262"/>
      <c r="D188" s="262"/>
      <c r="E188" s="262"/>
      <c r="F188" s="59" t="s">
        <v>631</v>
      </c>
      <c r="G188" s="263"/>
      <c r="H188" s="258">
        <f t="shared" si="4"/>
        <v>10170</v>
      </c>
      <c r="I188" s="258">
        <v>10170</v>
      </c>
      <c r="J188" s="258"/>
    </row>
    <row r="189" spans="1:10" ht="15" hidden="1">
      <c r="A189" s="195"/>
      <c r="B189" s="154"/>
      <c r="C189" s="262"/>
      <c r="D189" s="262"/>
      <c r="E189" s="262"/>
      <c r="F189" s="59" t="s">
        <v>632</v>
      </c>
      <c r="G189" s="263"/>
      <c r="H189" s="258">
        <f t="shared" si="4"/>
        <v>10170</v>
      </c>
      <c r="I189" s="258">
        <v>10170</v>
      </c>
      <c r="J189" s="258"/>
    </row>
    <row r="190" spans="1:10" ht="15" hidden="1">
      <c r="A190" s="195"/>
      <c r="B190" s="154"/>
      <c r="C190" s="262"/>
      <c r="D190" s="262"/>
      <c r="E190" s="262"/>
      <c r="F190" s="59" t="s">
        <v>632</v>
      </c>
      <c r="G190" s="263"/>
      <c r="H190" s="258">
        <f t="shared" si="4"/>
        <v>10170</v>
      </c>
      <c r="I190" s="258">
        <v>10170</v>
      </c>
      <c r="J190" s="258"/>
    </row>
    <row r="191" spans="1:10" ht="228" hidden="1">
      <c r="A191" s="195">
        <v>2412</v>
      </c>
      <c r="B191" s="154" t="s">
        <v>731</v>
      </c>
      <c r="C191" s="262">
        <v>1</v>
      </c>
      <c r="D191" s="262">
        <v>2</v>
      </c>
      <c r="E191" s="262"/>
      <c r="F191" s="59" t="s">
        <v>979</v>
      </c>
      <c r="G191" s="226" t="s">
        <v>980</v>
      </c>
      <c r="H191" s="258">
        <f t="shared" si="4"/>
        <v>10170</v>
      </c>
      <c r="I191" s="258">
        <v>10170</v>
      </c>
      <c r="J191" s="258">
        <f>SUM(J193:J194)</f>
        <v>0</v>
      </c>
    </row>
    <row r="192" spans="1:10" ht="36" hidden="1">
      <c r="A192" s="195"/>
      <c r="B192" s="154"/>
      <c r="C192" s="262"/>
      <c r="D192" s="262"/>
      <c r="E192" s="262"/>
      <c r="F192" s="59" t="s">
        <v>631</v>
      </c>
      <c r="G192" s="263"/>
      <c r="H192" s="258">
        <f t="shared" si="4"/>
        <v>10170</v>
      </c>
      <c r="I192" s="258">
        <v>10170</v>
      </c>
      <c r="J192" s="258"/>
    </row>
    <row r="193" spans="1:10" ht="15" hidden="1">
      <c r="A193" s="195"/>
      <c r="B193" s="154"/>
      <c r="C193" s="262"/>
      <c r="D193" s="262"/>
      <c r="E193" s="262"/>
      <c r="F193" s="59" t="s">
        <v>632</v>
      </c>
      <c r="G193" s="263"/>
      <c r="H193" s="258">
        <f t="shared" si="4"/>
        <v>10170</v>
      </c>
      <c r="I193" s="258">
        <v>10170</v>
      </c>
      <c r="J193" s="258"/>
    </row>
    <row r="194" spans="1:10" ht="15" hidden="1">
      <c r="A194" s="195"/>
      <c r="B194" s="154"/>
      <c r="C194" s="262"/>
      <c r="D194" s="262"/>
      <c r="E194" s="262"/>
      <c r="F194" s="59" t="s">
        <v>632</v>
      </c>
      <c r="G194" s="263"/>
      <c r="H194" s="258">
        <f t="shared" si="4"/>
        <v>10170</v>
      </c>
      <c r="I194" s="258">
        <v>10170</v>
      </c>
      <c r="J194" s="258"/>
    </row>
    <row r="195" spans="1:10" ht="409.5" hidden="1">
      <c r="A195" s="195">
        <v>2420</v>
      </c>
      <c r="B195" s="259" t="s">
        <v>731</v>
      </c>
      <c r="C195" s="260">
        <v>2</v>
      </c>
      <c r="D195" s="260">
        <v>0</v>
      </c>
      <c r="E195" s="260"/>
      <c r="F195" s="60" t="s">
        <v>368</v>
      </c>
      <c r="G195" s="60" t="s">
        <v>981</v>
      </c>
      <c r="H195" s="258">
        <f t="shared" si="4"/>
        <v>10170</v>
      </c>
      <c r="I195" s="258">
        <v>10170</v>
      </c>
      <c r="J195" s="258">
        <f>SUM(J196)</f>
        <v>0</v>
      </c>
    </row>
    <row r="196" spans="1:10" ht="25.5" customHeight="1" hidden="1">
      <c r="A196" s="195">
        <v>2421</v>
      </c>
      <c r="B196" s="154" t="s">
        <v>731</v>
      </c>
      <c r="C196" s="262">
        <v>2</v>
      </c>
      <c r="D196" s="262">
        <v>1</v>
      </c>
      <c r="E196" s="262"/>
      <c r="F196" s="59" t="s">
        <v>982</v>
      </c>
      <c r="G196" s="226" t="s">
        <v>983</v>
      </c>
      <c r="H196" s="258">
        <f t="shared" si="4"/>
        <v>10170</v>
      </c>
      <c r="I196" s="258">
        <v>10170</v>
      </c>
      <c r="J196" s="258">
        <f>SUM(J198:J200)</f>
        <v>0</v>
      </c>
    </row>
    <row r="197" spans="1:10" ht="36" hidden="1">
      <c r="A197" s="195"/>
      <c r="B197" s="154"/>
      <c r="C197" s="262"/>
      <c r="D197" s="262"/>
      <c r="E197" s="262"/>
      <c r="F197" s="59" t="s">
        <v>631</v>
      </c>
      <c r="G197" s="263"/>
      <c r="H197" s="258">
        <f t="shared" si="4"/>
        <v>10170</v>
      </c>
      <c r="I197" s="258">
        <v>10170</v>
      </c>
      <c r="J197" s="258"/>
    </row>
    <row r="198" spans="1:10" ht="15" hidden="1">
      <c r="A198" s="195"/>
      <c r="B198" s="154"/>
      <c r="C198" s="262"/>
      <c r="D198" s="262"/>
      <c r="E198" s="195"/>
      <c r="F198" s="92"/>
      <c r="G198" s="263"/>
      <c r="H198" s="258"/>
      <c r="I198" s="258">
        <v>10170</v>
      </c>
      <c r="J198" s="258"/>
    </row>
    <row r="199" spans="1:10" ht="15" hidden="1">
      <c r="A199" s="195"/>
      <c r="B199" s="154"/>
      <c r="C199" s="262"/>
      <c r="D199" s="262"/>
      <c r="E199" s="195"/>
      <c r="F199" s="92"/>
      <c r="G199" s="263"/>
      <c r="H199" s="258"/>
      <c r="I199" s="258">
        <v>10170</v>
      </c>
      <c r="J199" s="258"/>
    </row>
    <row r="200" spans="1:10" ht="15" hidden="1">
      <c r="A200" s="195"/>
      <c r="B200" s="154"/>
      <c r="C200" s="262"/>
      <c r="D200" s="262"/>
      <c r="E200" s="195"/>
      <c r="F200" s="92"/>
      <c r="G200" s="263"/>
      <c r="H200" s="258"/>
      <c r="I200" s="258">
        <v>10170</v>
      </c>
      <c r="J200" s="258"/>
    </row>
    <row r="201" spans="1:10" ht="15" hidden="1">
      <c r="A201" s="195"/>
      <c r="B201" s="154"/>
      <c r="C201" s="262"/>
      <c r="D201" s="262"/>
      <c r="E201" s="195"/>
      <c r="F201" s="92"/>
      <c r="G201" s="263"/>
      <c r="H201" s="258"/>
      <c r="I201" s="258">
        <v>10170</v>
      </c>
      <c r="J201" s="258"/>
    </row>
    <row r="202" spans="1:10" ht="96" hidden="1">
      <c r="A202" s="195">
        <v>2422</v>
      </c>
      <c r="B202" s="154" t="s">
        <v>731</v>
      </c>
      <c r="C202" s="262">
        <v>2</v>
      </c>
      <c r="D202" s="262">
        <v>2</v>
      </c>
      <c r="E202" s="262"/>
      <c r="F202" s="59" t="s">
        <v>984</v>
      </c>
      <c r="G202" s="226" t="s">
        <v>985</v>
      </c>
      <c r="H202" s="258">
        <f t="shared" si="4"/>
        <v>10170</v>
      </c>
      <c r="I202" s="258">
        <v>10170</v>
      </c>
      <c r="J202" s="258">
        <f>SUM(J204:J205)</f>
        <v>0</v>
      </c>
    </row>
    <row r="203" spans="1:10" ht="36" hidden="1">
      <c r="A203" s="195"/>
      <c r="B203" s="154"/>
      <c r="C203" s="262"/>
      <c r="D203" s="262"/>
      <c r="E203" s="262"/>
      <c r="F203" s="59" t="s">
        <v>631</v>
      </c>
      <c r="G203" s="263"/>
      <c r="H203" s="258">
        <f t="shared" si="4"/>
        <v>10170</v>
      </c>
      <c r="I203" s="258">
        <v>10170</v>
      </c>
      <c r="J203" s="258"/>
    </row>
    <row r="204" spans="1:10" ht="15" hidden="1">
      <c r="A204" s="195"/>
      <c r="B204" s="154"/>
      <c r="C204" s="262"/>
      <c r="D204" s="262"/>
      <c r="E204" s="262"/>
      <c r="F204" s="59" t="s">
        <v>632</v>
      </c>
      <c r="G204" s="263"/>
      <c r="H204" s="258">
        <f t="shared" si="4"/>
        <v>10170</v>
      </c>
      <c r="I204" s="258">
        <v>10170</v>
      </c>
      <c r="J204" s="258"/>
    </row>
    <row r="205" spans="1:10" ht="15" hidden="1">
      <c r="A205" s="195"/>
      <c r="B205" s="154"/>
      <c r="C205" s="262"/>
      <c r="D205" s="262"/>
      <c r="E205" s="262"/>
      <c r="F205" s="59" t="s">
        <v>632</v>
      </c>
      <c r="G205" s="263"/>
      <c r="H205" s="258">
        <f t="shared" si="4"/>
        <v>10170</v>
      </c>
      <c r="I205" s="258">
        <v>10170</v>
      </c>
      <c r="J205" s="258"/>
    </row>
    <row r="206" spans="1:10" ht="204" hidden="1">
      <c r="A206" s="195">
        <v>2423</v>
      </c>
      <c r="B206" s="154" t="s">
        <v>731</v>
      </c>
      <c r="C206" s="262">
        <v>2</v>
      </c>
      <c r="D206" s="262">
        <v>3</v>
      </c>
      <c r="E206" s="262"/>
      <c r="F206" s="59" t="s">
        <v>986</v>
      </c>
      <c r="G206" s="226" t="s">
        <v>987</v>
      </c>
      <c r="H206" s="258">
        <f t="shared" si="4"/>
        <v>10170</v>
      </c>
      <c r="I206" s="258">
        <v>10170</v>
      </c>
      <c r="J206" s="258">
        <f>SUM(J208:J209)</f>
        <v>0</v>
      </c>
    </row>
    <row r="207" spans="1:10" ht="36" hidden="1">
      <c r="A207" s="195"/>
      <c r="B207" s="154"/>
      <c r="C207" s="262"/>
      <c r="D207" s="262"/>
      <c r="E207" s="262"/>
      <c r="F207" s="59" t="s">
        <v>631</v>
      </c>
      <c r="G207" s="263"/>
      <c r="H207" s="258">
        <f t="shared" si="4"/>
        <v>10170</v>
      </c>
      <c r="I207" s="258">
        <v>10170</v>
      </c>
      <c r="J207" s="258"/>
    </row>
    <row r="208" spans="1:10" ht="15" hidden="1">
      <c r="A208" s="195"/>
      <c r="B208" s="154"/>
      <c r="C208" s="262"/>
      <c r="D208" s="262"/>
      <c r="E208" s="262"/>
      <c r="F208" s="59" t="s">
        <v>632</v>
      </c>
      <c r="G208" s="263"/>
      <c r="H208" s="258">
        <f t="shared" si="4"/>
        <v>10170</v>
      </c>
      <c r="I208" s="258">
        <v>10170</v>
      </c>
      <c r="J208" s="258"/>
    </row>
    <row r="209" spans="1:10" ht="15" hidden="1">
      <c r="A209" s="195"/>
      <c r="B209" s="154"/>
      <c r="C209" s="262"/>
      <c r="D209" s="262"/>
      <c r="E209" s="262"/>
      <c r="F209" s="59" t="s">
        <v>632</v>
      </c>
      <c r="G209" s="263"/>
      <c r="H209" s="258">
        <f t="shared" si="4"/>
        <v>10170</v>
      </c>
      <c r="I209" s="258">
        <v>10170</v>
      </c>
      <c r="J209" s="258"/>
    </row>
    <row r="210" spans="1:10" ht="15" hidden="1">
      <c r="A210" s="195">
        <v>2424</v>
      </c>
      <c r="B210" s="154" t="s">
        <v>731</v>
      </c>
      <c r="C210" s="262">
        <v>2</v>
      </c>
      <c r="D210" s="262">
        <v>4</v>
      </c>
      <c r="E210" s="262"/>
      <c r="F210" s="59" t="s">
        <v>732</v>
      </c>
      <c r="G210" s="226"/>
      <c r="H210" s="258">
        <f t="shared" si="4"/>
        <v>10170</v>
      </c>
      <c r="I210" s="258">
        <v>10170</v>
      </c>
      <c r="J210" s="258">
        <f>SUM(J212:J213)</f>
        <v>0</v>
      </c>
    </row>
    <row r="211" spans="1:10" ht="36" hidden="1">
      <c r="A211" s="195"/>
      <c r="B211" s="154"/>
      <c r="C211" s="262"/>
      <c r="D211" s="262"/>
      <c r="E211" s="262"/>
      <c r="F211" s="59" t="s">
        <v>631</v>
      </c>
      <c r="G211" s="263"/>
      <c r="H211" s="258">
        <f t="shared" si="4"/>
        <v>10170</v>
      </c>
      <c r="I211" s="258">
        <v>10170</v>
      </c>
      <c r="J211" s="258"/>
    </row>
    <row r="212" spans="1:10" ht="15" hidden="1">
      <c r="A212" s="195"/>
      <c r="B212" s="154"/>
      <c r="C212" s="262"/>
      <c r="D212" s="262"/>
      <c r="E212" s="262"/>
      <c r="F212" s="59" t="s">
        <v>632</v>
      </c>
      <c r="G212" s="263"/>
      <c r="H212" s="258">
        <f t="shared" si="4"/>
        <v>10170</v>
      </c>
      <c r="I212" s="258">
        <v>10170</v>
      </c>
      <c r="J212" s="258"/>
    </row>
    <row r="213" spans="1:10" ht="15" hidden="1">
      <c r="A213" s="195"/>
      <c r="B213" s="154"/>
      <c r="C213" s="262"/>
      <c r="D213" s="262"/>
      <c r="E213" s="262"/>
      <c r="F213" s="59" t="s">
        <v>632</v>
      </c>
      <c r="G213" s="263"/>
      <c r="H213" s="258">
        <f t="shared" si="4"/>
        <v>10170</v>
      </c>
      <c r="I213" s="258">
        <v>10170</v>
      </c>
      <c r="J213" s="258"/>
    </row>
    <row r="214" spans="1:10" ht="156" hidden="1">
      <c r="A214" s="195">
        <v>2430</v>
      </c>
      <c r="B214" s="259" t="s">
        <v>731</v>
      </c>
      <c r="C214" s="260">
        <v>3</v>
      </c>
      <c r="D214" s="260">
        <v>0</v>
      </c>
      <c r="E214" s="260"/>
      <c r="F214" s="60" t="s">
        <v>369</v>
      </c>
      <c r="G214" s="60" t="s">
        <v>988</v>
      </c>
      <c r="H214" s="258">
        <f t="shared" si="4"/>
        <v>10170</v>
      </c>
      <c r="I214" s="258">
        <v>10170</v>
      </c>
      <c r="J214" s="258">
        <f>SUM(J215,J219,J223,J227)</f>
        <v>0</v>
      </c>
    </row>
    <row r="215" spans="1:10" ht="14.25" customHeight="1" hidden="1">
      <c r="A215" s="195">
        <v>2431</v>
      </c>
      <c r="B215" s="154" t="s">
        <v>731</v>
      </c>
      <c r="C215" s="262">
        <v>3</v>
      </c>
      <c r="D215" s="262">
        <v>1</v>
      </c>
      <c r="E215" s="262"/>
      <c r="F215" s="59" t="s">
        <v>989</v>
      </c>
      <c r="G215" s="226" t="s">
        <v>990</v>
      </c>
      <c r="H215" s="258">
        <f aca="true" t="shared" si="5" ref="H215:H284">SUM(I215:J215)</f>
        <v>10170</v>
      </c>
      <c r="I215" s="258">
        <v>10170</v>
      </c>
      <c r="J215" s="258">
        <f>SUM(J217:J218)</f>
        <v>0</v>
      </c>
    </row>
    <row r="216" spans="1:10" ht="36" hidden="1">
      <c r="A216" s="195"/>
      <c r="B216" s="154"/>
      <c r="C216" s="262"/>
      <c r="D216" s="262"/>
      <c r="E216" s="262"/>
      <c r="F216" s="59" t="s">
        <v>631</v>
      </c>
      <c r="G216" s="263"/>
      <c r="H216" s="258">
        <f t="shared" si="5"/>
        <v>10170</v>
      </c>
      <c r="I216" s="258">
        <v>10170</v>
      </c>
      <c r="J216" s="258"/>
    </row>
    <row r="217" spans="1:10" ht="15" hidden="1">
      <c r="A217" s="195"/>
      <c r="B217" s="154"/>
      <c r="C217" s="262"/>
      <c r="D217" s="262"/>
      <c r="E217" s="262"/>
      <c r="F217" s="59" t="s">
        <v>632</v>
      </c>
      <c r="G217" s="263"/>
      <c r="H217" s="258">
        <f t="shared" si="5"/>
        <v>10170</v>
      </c>
      <c r="I217" s="258">
        <v>10170</v>
      </c>
      <c r="J217" s="258"/>
    </row>
    <row r="218" spans="1:10" ht="15" hidden="1">
      <c r="A218" s="195"/>
      <c r="B218" s="154"/>
      <c r="C218" s="262"/>
      <c r="D218" s="262"/>
      <c r="E218" s="262"/>
      <c r="F218" s="59" t="s">
        <v>632</v>
      </c>
      <c r="G218" s="263"/>
      <c r="H218" s="258">
        <f t="shared" si="5"/>
        <v>10170</v>
      </c>
      <c r="I218" s="258">
        <v>10170</v>
      </c>
      <c r="J218" s="258"/>
    </row>
    <row r="219" spans="1:10" ht="264" hidden="1">
      <c r="A219" s="195">
        <v>2432</v>
      </c>
      <c r="B219" s="154" t="s">
        <v>731</v>
      </c>
      <c r="C219" s="262">
        <v>3</v>
      </c>
      <c r="D219" s="262">
        <v>2</v>
      </c>
      <c r="E219" s="262"/>
      <c r="F219" s="59" t="s">
        <v>991</v>
      </c>
      <c r="G219" s="226" t="s">
        <v>992</v>
      </c>
      <c r="H219" s="258">
        <f t="shared" si="5"/>
        <v>10170</v>
      </c>
      <c r="I219" s="258">
        <v>10170</v>
      </c>
      <c r="J219" s="258">
        <v>0</v>
      </c>
    </row>
    <row r="220" spans="1:10" ht="1.5" customHeight="1" hidden="1">
      <c r="A220" s="195"/>
      <c r="B220" s="154"/>
      <c r="C220" s="262"/>
      <c r="D220" s="262"/>
      <c r="E220" s="262"/>
      <c r="F220" s="59" t="s">
        <v>631</v>
      </c>
      <c r="G220" s="263"/>
      <c r="H220" s="258">
        <f t="shared" si="5"/>
        <v>10170</v>
      </c>
      <c r="I220" s="258">
        <v>10170</v>
      </c>
      <c r="J220" s="258">
        <v>0</v>
      </c>
    </row>
    <row r="221" spans="1:10" ht="15" hidden="1">
      <c r="A221" s="195"/>
      <c r="B221" s="154"/>
      <c r="C221" s="262"/>
      <c r="D221" s="262"/>
      <c r="E221" s="220">
        <v>5112</v>
      </c>
      <c r="F221" s="98" t="s">
        <v>617</v>
      </c>
      <c r="G221" s="263"/>
      <c r="H221" s="258">
        <f t="shared" si="5"/>
        <v>10170</v>
      </c>
      <c r="I221" s="258">
        <v>10170</v>
      </c>
      <c r="J221" s="258">
        <v>0</v>
      </c>
    </row>
    <row r="222" spans="1:10" ht="15" hidden="1">
      <c r="A222" s="195"/>
      <c r="B222" s="154"/>
      <c r="C222" s="262"/>
      <c r="D222" s="262"/>
      <c r="E222" s="262"/>
      <c r="F222" s="59" t="s">
        <v>632</v>
      </c>
      <c r="G222" s="263"/>
      <c r="H222" s="258">
        <f t="shared" si="5"/>
        <v>10170</v>
      </c>
      <c r="I222" s="258">
        <v>10170</v>
      </c>
      <c r="J222" s="258">
        <v>0</v>
      </c>
    </row>
    <row r="223" spans="1:10" ht="132" hidden="1">
      <c r="A223" s="195">
        <v>2433</v>
      </c>
      <c r="B223" s="154" t="s">
        <v>731</v>
      </c>
      <c r="C223" s="262">
        <v>3</v>
      </c>
      <c r="D223" s="262">
        <v>3</v>
      </c>
      <c r="E223" s="262"/>
      <c r="F223" s="59" t="s">
        <v>993</v>
      </c>
      <c r="G223" s="226" t="s">
        <v>994</v>
      </c>
      <c r="H223" s="258">
        <f t="shared" si="5"/>
        <v>10170</v>
      </c>
      <c r="I223" s="258">
        <v>10170</v>
      </c>
      <c r="J223" s="258">
        <f>SUM(J225:J226)</f>
        <v>0</v>
      </c>
    </row>
    <row r="224" spans="1:10" ht="36" hidden="1">
      <c r="A224" s="195"/>
      <c r="B224" s="154"/>
      <c r="C224" s="262"/>
      <c r="D224" s="262"/>
      <c r="E224" s="262"/>
      <c r="F224" s="59" t="s">
        <v>631</v>
      </c>
      <c r="G224" s="263"/>
      <c r="H224" s="258">
        <f t="shared" si="5"/>
        <v>10170</v>
      </c>
      <c r="I224" s="258">
        <v>10170</v>
      </c>
      <c r="J224" s="258"/>
    </row>
    <row r="225" spans="1:10" ht="15" hidden="1">
      <c r="A225" s="195"/>
      <c r="B225" s="154"/>
      <c r="C225" s="262"/>
      <c r="D225" s="262"/>
      <c r="E225" s="262"/>
      <c r="F225" s="59" t="s">
        <v>632</v>
      </c>
      <c r="G225" s="263"/>
      <c r="H225" s="258">
        <f t="shared" si="5"/>
        <v>10170</v>
      </c>
      <c r="I225" s="258">
        <v>10170</v>
      </c>
      <c r="J225" s="258"/>
    </row>
    <row r="226" spans="1:10" ht="15" hidden="1">
      <c r="A226" s="195"/>
      <c r="B226" s="154"/>
      <c r="C226" s="262"/>
      <c r="D226" s="262"/>
      <c r="E226" s="262"/>
      <c r="F226" s="59" t="s">
        <v>632</v>
      </c>
      <c r="G226" s="263"/>
      <c r="H226" s="258">
        <f t="shared" si="5"/>
        <v>10170</v>
      </c>
      <c r="I226" s="258">
        <v>10170</v>
      </c>
      <c r="J226" s="258"/>
    </row>
    <row r="227" spans="1:10" ht="15" hidden="1">
      <c r="A227" s="195">
        <v>2435</v>
      </c>
      <c r="B227" s="259"/>
      <c r="C227" s="260"/>
      <c r="D227" s="260"/>
      <c r="E227" s="260"/>
      <c r="F227" s="59" t="s">
        <v>997</v>
      </c>
      <c r="G227" s="60"/>
      <c r="H227" s="258"/>
      <c r="I227" s="258">
        <v>10170</v>
      </c>
      <c r="J227" s="258">
        <f>SUM(J229:J230)</f>
        <v>0</v>
      </c>
    </row>
    <row r="228" spans="1:10" ht="36" hidden="1">
      <c r="A228" s="195"/>
      <c r="B228" s="259"/>
      <c r="C228" s="260"/>
      <c r="D228" s="260"/>
      <c r="E228" s="260"/>
      <c r="F228" s="59" t="s">
        <v>631</v>
      </c>
      <c r="G228" s="60"/>
      <c r="H228" s="258"/>
      <c r="I228" s="258">
        <v>10170</v>
      </c>
      <c r="J228" s="258"/>
    </row>
    <row r="229" spans="1:10" ht="15" hidden="1">
      <c r="A229" s="195"/>
      <c r="B229" s="259"/>
      <c r="C229" s="260"/>
      <c r="D229" s="260"/>
      <c r="E229" s="195">
        <v>5112</v>
      </c>
      <c r="F229" s="59" t="s">
        <v>617</v>
      </c>
      <c r="G229" s="60"/>
      <c r="H229" s="258"/>
      <c r="I229" s="258">
        <v>10170</v>
      </c>
      <c r="J229" s="258"/>
    </row>
    <row r="230" spans="1:10" ht="15" hidden="1">
      <c r="A230" s="195"/>
      <c r="B230" s="259"/>
      <c r="C230" s="260"/>
      <c r="D230" s="260"/>
      <c r="E230" s="195">
        <v>5134</v>
      </c>
      <c r="F230" s="100" t="s">
        <v>612</v>
      </c>
      <c r="G230" s="263"/>
      <c r="H230" s="258">
        <f>SUM(I230:J230)</f>
        <v>10170</v>
      </c>
      <c r="I230" s="258">
        <v>10170</v>
      </c>
      <c r="J230" s="258"/>
    </row>
    <row r="231" spans="1:10" ht="409.5" hidden="1">
      <c r="A231" s="195">
        <v>2440</v>
      </c>
      <c r="B231" s="259" t="s">
        <v>731</v>
      </c>
      <c r="C231" s="260">
        <v>4</v>
      </c>
      <c r="D231" s="260">
        <v>0</v>
      </c>
      <c r="E231" s="260"/>
      <c r="F231" s="60" t="s">
        <v>370</v>
      </c>
      <c r="G231" s="60" t="s">
        <v>1001</v>
      </c>
      <c r="H231" s="258">
        <f t="shared" si="5"/>
        <v>10170</v>
      </c>
      <c r="I231" s="258">
        <v>10170</v>
      </c>
      <c r="J231" s="258">
        <f>SUM(J232)</f>
        <v>0</v>
      </c>
    </row>
    <row r="232" spans="1:10" ht="24" customHeight="1" hidden="1">
      <c r="A232" s="195">
        <v>2441</v>
      </c>
      <c r="B232" s="154" t="s">
        <v>731</v>
      </c>
      <c r="C232" s="262">
        <v>4</v>
      </c>
      <c r="D232" s="262">
        <v>1</v>
      </c>
      <c r="E232" s="262"/>
      <c r="F232" s="59" t="s">
        <v>1002</v>
      </c>
      <c r="G232" s="226" t="s">
        <v>1003</v>
      </c>
      <c r="H232" s="258">
        <f t="shared" si="5"/>
        <v>10170</v>
      </c>
      <c r="I232" s="258">
        <v>10170</v>
      </c>
      <c r="J232" s="258">
        <f>SUM(J234:J235)</f>
        <v>0</v>
      </c>
    </row>
    <row r="233" spans="1:10" ht="36" hidden="1">
      <c r="A233" s="195"/>
      <c r="B233" s="154"/>
      <c r="C233" s="262"/>
      <c r="D233" s="262"/>
      <c r="E233" s="262"/>
      <c r="F233" s="59" t="s">
        <v>631</v>
      </c>
      <c r="G233" s="263"/>
      <c r="H233" s="258">
        <f t="shared" si="5"/>
        <v>10170</v>
      </c>
      <c r="I233" s="258">
        <v>10170</v>
      </c>
      <c r="J233" s="258"/>
    </row>
    <row r="234" spans="1:10" ht="15" hidden="1">
      <c r="A234" s="195"/>
      <c r="B234" s="154"/>
      <c r="C234" s="262"/>
      <c r="D234" s="262"/>
      <c r="E234" s="262"/>
      <c r="F234" s="59" t="s">
        <v>632</v>
      </c>
      <c r="G234" s="263"/>
      <c r="H234" s="258">
        <f t="shared" si="5"/>
        <v>10170</v>
      </c>
      <c r="I234" s="258">
        <v>10170</v>
      </c>
      <c r="J234" s="258"/>
    </row>
    <row r="235" spans="1:10" ht="15" hidden="1">
      <c r="A235" s="195"/>
      <c r="B235" s="154"/>
      <c r="C235" s="262"/>
      <c r="D235" s="262"/>
      <c r="E235" s="262"/>
      <c r="F235" s="59" t="s">
        <v>632</v>
      </c>
      <c r="G235" s="263"/>
      <c r="H235" s="258">
        <f t="shared" si="5"/>
        <v>10170</v>
      </c>
      <c r="I235" s="258">
        <v>10170</v>
      </c>
      <c r="J235" s="258"/>
    </row>
    <row r="236" spans="1:10" ht="156" hidden="1">
      <c r="A236" s="195">
        <v>2442</v>
      </c>
      <c r="B236" s="154" t="s">
        <v>731</v>
      </c>
      <c r="C236" s="262">
        <v>4</v>
      </c>
      <c r="D236" s="262">
        <v>2</v>
      </c>
      <c r="E236" s="262"/>
      <c r="F236" s="59" t="s">
        <v>1004</v>
      </c>
      <c r="G236" s="226" t="s">
        <v>1005</v>
      </c>
      <c r="H236" s="258">
        <f t="shared" si="5"/>
        <v>10170</v>
      </c>
      <c r="I236" s="258">
        <v>10170</v>
      </c>
      <c r="J236" s="258">
        <f>SUM(J238:J239)</f>
        <v>0</v>
      </c>
    </row>
    <row r="237" spans="1:10" ht="36" hidden="1">
      <c r="A237" s="195"/>
      <c r="B237" s="154"/>
      <c r="C237" s="262"/>
      <c r="D237" s="262"/>
      <c r="E237" s="262"/>
      <c r="F237" s="59" t="s">
        <v>631</v>
      </c>
      <c r="G237" s="263"/>
      <c r="H237" s="258">
        <f t="shared" si="5"/>
        <v>10170</v>
      </c>
      <c r="I237" s="258">
        <v>10170</v>
      </c>
      <c r="J237" s="258"/>
    </row>
    <row r="238" spans="1:10" ht="15" hidden="1">
      <c r="A238" s="195"/>
      <c r="B238" s="154"/>
      <c r="C238" s="262"/>
      <c r="D238" s="262"/>
      <c r="E238" s="262"/>
      <c r="F238" s="59" t="s">
        <v>632</v>
      </c>
      <c r="G238" s="263"/>
      <c r="H238" s="258">
        <f t="shared" si="5"/>
        <v>10170</v>
      </c>
      <c r="I238" s="258">
        <v>10170</v>
      </c>
      <c r="J238" s="258"/>
    </row>
    <row r="239" spans="1:10" ht="15" hidden="1">
      <c r="A239" s="195"/>
      <c r="B239" s="154"/>
      <c r="C239" s="262"/>
      <c r="D239" s="262"/>
      <c r="E239" s="262"/>
      <c r="F239" s="59" t="s">
        <v>632</v>
      </c>
      <c r="G239" s="263"/>
      <c r="H239" s="258">
        <f t="shared" si="5"/>
        <v>10170</v>
      </c>
      <c r="I239" s="258">
        <v>10170</v>
      </c>
      <c r="J239" s="258"/>
    </row>
    <row r="240" spans="1:10" ht="144" hidden="1">
      <c r="A240" s="195">
        <v>2443</v>
      </c>
      <c r="B240" s="154" t="s">
        <v>731</v>
      </c>
      <c r="C240" s="262">
        <v>4</v>
      </c>
      <c r="D240" s="262">
        <v>3</v>
      </c>
      <c r="E240" s="262"/>
      <c r="F240" s="59" t="s">
        <v>1006</v>
      </c>
      <c r="G240" s="226" t="s">
        <v>1007</v>
      </c>
      <c r="H240" s="258">
        <f t="shared" si="5"/>
        <v>10170</v>
      </c>
      <c r="I240" s="258">
        <v>10170</v>
      </c>
      <c r="J240" s="258">
        <f>SUM(J242:J243)</f>
        <v>0</v>
      </c>
    </row>
    <row r="241" spans="1:10" ht="36" hidden="1">
      <c r="A241" s="195"/>
      <c r="B241" s="154"/>
      <c r="C241" s="262"/>
      <c r="D241" s="262"/>
      <c r="E241" s="262"/>
      <c r="F241" s="59" t="s">
        <v>631</v>
      </c>
      <c r="G241" s="263"/>
      <c r="H241" s="258">
        <f t="shared" si="5"/>
        <v>10170</v>
      </c>
      <c r="I241" s="258">
        <v>10170</v>
      </c>
      <c r="J241" s="258"/>
    </row>
    <row r="242" spans="1:10" ht="15" hidden="1">
      <c r="A242" s="195"/>
      <c r="B242" s="154"/>
      <c r="C242" s="262"/>
      <c r="D242" s="262"/>
      <c r="E242" s="262"/>
      <c r="F242" s="59" t="s">
        <v>632</v>
      </c>
      <c r="G242" s="263"/>
      <c r="H242" s="258">
        <f t="shared" si="5"/>
        <v>10170</v>
      </c>
      <c r="I242" s="258">
        <v>10170</v>
      </c>
      <c r="J242" s="258"/>
    </row>
    <row r="243" spans="1:10" ht="15" hidden="1">
      <c r="A243" s="195"/>
      <c r="B243" s="154"/>
      <c r="C243" s="262"/>
      <c r="D243" s="262"/>
      <c r="E243" s="262"/>
      <c r="F243" s="59" t="s">
        <v>632</v>
      </c>
      <c r="G243" s="263"/>
      <c r="H243" s="258">
        <f t="shared" si="5"/>
        <v>10170</v>
      </c>
      <c r="I243" s="258">
        <v>10170</v>
      </c>
      <c r="J243" s="258"/>
    </row>
    <row r="244" spans="1:10" ht="30.75" customHeight="1">
      <c r="A244" s="195">
        <v>2420</v>
      </c>
      <c r="B244" s="252" t="s">
        <v>1058</v>
      </c>
      <c r="C244" s="252" t="s">
        <v>623</v>
      </c>
      <c r="D244" s="252" t="s">
        <v>621</v>
      </c>
      <c r="E244" s="262"/>
      <c r="F244" s="251" t="s">
        <v>1056</v>
      </c>
      <c r="G244" s="263"/>
      <c r="H244" s="258">
        <v>1883</v>
      </c>
      <c r="I244" s="258">
        <v>250</v>
      </c>
      <c r="J244" s="258">
        <v>1633</v>
      </c>
    </row>
    <row r="245" spans="1:10" ht="15">
      <c r="A245" s="195">
        <v>2421</v>
      </c>
      <c r="B245" s="154" t="s">
        <v>1058</v>
      </c>
      <c r="C245" s="262">
        <v>2</v>
      </c>
      <c r="D245" s="262">
        <v>1</v>
      </c>
      <c r="E245" s="262"/>
      <c r="F245" s="251" t="s">
        <v>1057</v>
      </c>
      <c r="G245" s="263"/>
      <c r="H245" s="258">
        <v>1883</v>
      </c>
      <c r="I245" s="258">
        <v>250</v>
      </c>
      <c r="J245" s="258">
        <v>1633</v>
      </c>
    </row>
    <row r="246" spans="1:10" ht="36">
      <c r="A246" s="195"/>
      <c r="B246" s="154"/>
      <c r="C246" s="262"/>
      <c r="D246" s="262"/>
      <c r="E246" s="262"/>
      <c r="F246" s="59" t="s">
        <v>631</v>
      </c>
      <c r="G246" s="263"/>
      <c r="H246" s="258"/>
      <c r="I246" s="258"/>
      <c r="J246" s="258"/>
    </row>
    <row r="247" spans="1:10" ht="16.5" customHeight="1">
      <c r="A247" s="195"/>
      <c r="B247" s="154"/>
      <c r="C247" s="262"/>
      <c r="D247" s="262"/>
      <c r="E247" s="253">
        <v>4239</v>
      </c>
      <c r="F247" s="92" t="s">
        <v>694</v>
      </c>
      <c r="G247" s="263"/>
      <c r="H247" s="258">
        <v>250</v>
      </c>
      <c r="I247" s="258">
        <v>250</v>
      </c>
      <c r="J247" s="258">
        <v>0</v>
      </c>
    </row>
    <row r="248" spans="1:10" ht="15">
      <c r="A248" s="195"/>
      <c r="B248" s="154"/>
      <c r="C248" s="262"/>
      <c r="D248" s="262"/>
      <c r="E248" s="252">
        <v>5121</v>
      </c>
      <c r="F248" s="251" t="s">
        <v>1059</v>
      </c>
      <c r="G248" s="263"/>
      <c r="H248" s="258">
        <v>1633</v>
      </c>
      <c r="I248" s="258">
        <v>0</v>
      </c>
      <c r="J248" s="258">
        <v>1633</v>
      </c>
    </row>
    <row r="249" spans="1:10" ht="10.5" customHeight="1">
      <c r="A249" s="195">
        <v>2450</v>
      </c>
      <c r="B249" s="259" t="s">
        <v>731</v>
      </c>
      <c r="C249" s="260">
        <v>5</v>
      </c>
      <c r="D249" s="260">
        <v>0</v>
      </c>
      <c r="E249" s="260"/>
      <c r="F249" s="60" t="s">
        <v>371</v>
      </c>
      <c r="G249" s="268" t="s">
        <v>1008</v>
      </c>
      <c r="H249" s="258">
        <f t="shared" si="5"/>
        <v>32036.8</v>
      </c>
      <c r="I249" s="258">
        <v>1536.8</v>
      </c>
      <c r="J249" s="258">
        <f>SUM(J250,J256,J260,J264,J268)</f>
        <v>30500</v>
      </c>
    </row>
    <row r="250" spans="1:10" ht="15.75" customHeight="1">
      <c r="A250" s="195">
        <v>2451</v>
      </c>
      <c r="B250" s="154" t="s">
        <v>731</v>
      </c>
      <c r="C250" s="262">
        <v>5</v>
      </c>
      <c r="D250" s="262">
        <v>1</v>
      </c>
      <c r="E250" s="262"/>
      <c r="F250" s="59" t="s">
        <v>1009</v>
      </c>
      <c r="G250" s="226" t="s">
        <v>1010</v>
      </c>
      <c r="H250" s="258">
        <f>SUM(I250:J250)</f>
        <v>30500</v>
      </c>
      <c r="I250" s="258">
        <v>0</v>
      </c>
      <c r="J250" s="258">
        <f>SUM(J253+J254+N176)</f>
        <v>30500</v>
      </c>
    </row>
    <row r="251" spans="1:10" ht="36">
      <c r="A251" s="195"/>
      <c r="B251" s="154"/>
      <c r="C251" s="262"/>
      <c r="D251" s="262"/>
      <c r="E251" s="262"/>
      <c r="F251" s="59" t="s">
        <v>631</v>
      </c>
      <c r="G251" s="263"/>
      <c r="H251" s="258">
        <f t="shared" si="5"/>
        <v>0</v>
      </c>
      <c r="I251" s="258" t="s">
        <v>1047</v>
      </c>
      <c r="J251" s="258">
        <v>0</v>
      </c>
    </row>
    <row r="252" spans="1:10" ht="24">
      <c r="A252" s="195"/>
      <c r="B252" s="154"/>
      <c r="C252" s="262"/>
      <c r="D252" s="262"/>
      <c r="E252" s="220">
        <v>4251</v>
      </c>
      <c r="F252" s="92" t="s">
        <v>496</v>
      </c>
      <c r="G252" s="263"/>
      <c r="H252" s="258">
        <f>SUM(I252:J252)</f>
        <v>1536.8</v>
      </c>
      <c r="I252" s="258">
        <v>1536.8</v>
      </c>
      <c r="J252" s="258">
        <v>0</v>
      </c>
    </row>
    <row r="253" spans="1:10" ht="24">
      <c r="A253" s="195"/>
      <c r="B253" s="154"/>
      <c r="C253" s="262"/>
      <c r="D253" s="262"/>
      <c r="E253" s="220">
        <v>5113</v>
      </c>
      <c r="F253" s="98" t="s">
        <v>618</v>
      </c>
      <c r="G253" s="263"/>
      <c r="H253" s="258">
        <f>SUM(I253:J253)</f>
        <v>30000</v>
      </c>
      <c r="I253" s="258"/>
      <c r="J253" s="258">
        <v>30000</v>
      </c>
    </row>
    <row r="254" spans="1:10" ht="15">
      <c r="A254" s="195"/>
      <c r="B254" s="154"/>
      <c r="C254" s="262"/>
      <c r="D254" s="262"/>
      <c r="E254" s="220">
        <v>5134</v>
      </c>
      <c r="F254" s="98" t="s">
        <v>612</v>
      </c>
      <c r="G254" s="263"/>
      <c r="H254" s="258">
        <f>SUM(I254:J254)</f>
        <v>500</v>
      </c>
      <c r="I254" s="258">
        <v>0</v>
      </c>
      <c r="J254" s="258">
        <v>500</v>
      </c>
    </row>
    <row r="255" spans="1:10" ht="0.75" customHeight="1">
      <c r="A255" s="195"/>
      <c r="B255" s="154"/>
      <c r="C255" s="262"/>
      <c r="D255" s="262"/>
      <c r="E255" s="262"/>
      <c r="F255" s="59" t="s">
        <v>632</v>
      </c>
      <c r="G255" s="263"/>
      <c r="H255" s="258">
        <f t="shared" si="5"/>
        <v>0</v>
      </c>
      <c r="I255" s="258"/>
      <c r="J255" s="258"/>
    </row>
    <row r="256" spans="1:10" ht="168" hidden="1">
      <c r="A256" s="195">
        <v>2452</v>
      </c>
      <c r="B256" s="154" t="s">
        <v>731</v>
      </c>
      <c r="C256" s="262">
        <v>5</v>
      </c>
      <c r="D256" s="262">
        <v>2</v>
      </c>
      <c r="E256" s="262"/>
      <c r="F256" s="59" t="s">
        <v>1011</v>
      </c>
      <c r="G256" s="226" t="s">
        <v>1012</v>
      </c>
      <c r="H256" s="258">
        <f t="shared" si="5"/>
        <v>0</v>
      </c>
      <c r="I256" s="258">
        <f>SUM(I258:I259)</f>
        <v>0</v>
      </c>
      <c r="J256" s="258">
        <f>SUM(J258:J259)</f>
        <v>0</v>
      </c>
    </row>
    <row r="257" spans="1:10" ht="36" hidden="1">
      <c r="A257" s="195"/>
      <c r="B257" s="154"/>
      <c r="C257" s="262"/>
      <c r="D257" s="262"/>
      <c r="E257" s="262"/>
      <c r="F257" s="59" t="s">
        <v>631</v>
      </c>
      <c r="G257" s="263"/>
      <c r="H257" s="258">
        <f t="shared" si="5"/>
        <v>0</v>
      </c>
      <c r="I257" s="258"/>
      <c r="J257" s="258"/>
    </row>
    <row r="258" spans="1:10" ht="15" hidden="1">
      <c r="A258" s="195"/>
      <c r="B258" s="154"/>
      <c r="C258" s="262"/>
      <c r="D258" s="262"/>
      <c r="E258" s="262"/>
      <c r="F258" s="59" t="s">
        <v>632</v>
      </c>
      <c r="G258" s="263"/>
      <c r="H258" s="258">
        <f t="shared" si="5"/>
        <v>0</v>
      </c>
      <c r="I258" s="258"/>
      <c r="J258" s="258"/>
    </row>
    <row r="259" spans="1:10" ht="15" hidden="1">
      <c r="A259" s="195"/>
      <c r="B259" s="154"/>
      <c r="C259" s="262"/>
      <c r="D259" s="262"/>
      <c r="E259" s="262"/>
      <c r="F259" s="59" t="s">
        <v>632</v>
      </c>
      <c r="G259" s="263"/>
      <c r="H259" s="258">
        <f t="shared" si="5"/>
        <v>0</v>
      </c>
      <c r="I259" s="258"/>
      <c r="J259" s="258"/>
    </row>
    <row r="260" spans="1:10" ht="192" hidden="1">
      <c r="A260" s="195">
        <v>2453</v>
      </c>
      <c r="B260" s="154" t="s">
        <v>731</v>
      </c>
      <c r="C260" s="262">
        <v>5</v>
      </c>
      <c r="D260" s="262">
        <v>3</v>
      </c>
      <c r="E260" s="262"/>
      <c r="F260" s="59" t="s">
        <v>1013</v>
      </c>
      <c r="G260" s="226" t="s">
        <v>1014</v>
      </c>
      <c r="H260" s="258">
        <f t="shared" si="5"/>
        <v>0</v>
      </c>
      <c r="I260" s="258">
        <f>SUM(I262:I263)</f>
        <v>0</v>
      </c>
      <c r="J260" s="258">
        <f>SUM(J262:J263)</f>
        <v>0</v>
      </c>
    </row>
    <row r="261" spans="1:10" ht="36" hidden="1">
      <c r="A261" s="195"/>
      <c r="B261" s="154"/>
      <c r="C261" s="262"/>
      <c r="D261" s="262"/>
      <c r="E261" s="262"/>
      <c r="F261" s="59" t="s">
        <v>631</v>
      </c>
      <c r="G261" s="263"/>
      <c r="H261" s="258">
        <f t="shared" si="5"/>
        <v>0</v>
      </c>
      <c r="I261" s="258"/>
      <c r="J261" s="258"/>
    </row>
    <row r="262" spans="1:10" ht="15" hidden="1">
      <c r="A262" s="195"/>
      <c r="B262" s="154"/>
      <c r="C262" s="262"/>
      <c r="D262" s="262"/>
      <c r="E262" s="262"/>
      <c r="F262" s="59" t="s">
        <v>632</v>
      </c>
      <c r="G262" s="263"/>
      <c r="H262" s="258">
        <f t="shared" si="5"/>
        <v>0</v>
      </c>
      <c r="I262" s="258"/>
      <c r="J262" s="258"/>
    </row>
    <row r="263" spans="1:10" ht="15" hidden="1">
      <c r="A263" s="195"/>
      <c r="B263" s="154"/>
      <c r="C263" s="262"/>
      <c r="D263" s="262"/>
      <c r="E263" s="262"/>
      <c r="F263" s="59" t="s">
        <v>632</v>
      </c>
      <c r="G263" s="263"/>
      <c r="H263" s="258">
        <f t="shared" si="5"/>
        <v>0</v>
      </c>
      <c r="I263" s="258"/>
      <c r="J263" s="258"/>
    </row>
    <row r="264" spans="1:10" ht="144" hidden="1">
      <c r="A264" s="195">
        <v>2454</v>
      </c>
      <c r="B264" s="154" t="s">
        <v>731</v>
      </c>
      <c r="C264" s="262">
        <v>5</v>
      </c>
      <c r="D264" s="262">
        <v>4</v>
      </c>
      <c r="E264" s="262"/>
      <c r="F264" s="59" t="s">
        <v>1015</v>
      </c>
      <c r="G264" s="226" t="s">
        <v>1016</v>
      </c>
      <c r="H264" s="258">
        <f t="shared" si="5"/>
        <v>0</v>
      </c>
      <c r="I264" s="258">
        <f>SUM(I266:I267)</f>
        <v>0</v>
      </c>
      <c r="J264" s="258">
        <f>SUM(J266:J267)</f>
        <v>0</v>
      </c>
    </row>
    <row r="265" spans="1:10" ht="36" hidden="1">
      <c r="A265" s="195"/>
      <c r="B265" s="154"/>
      <c r="C265" s="262"/>
      <c r="D265" s="262"/>
      <c r="E265" s="262"/>
      <c r="F265" s="59" t="s">
        <v>631</v>
      </c>
      <c r="G265" s="263"/>
      <c r="H265" s="258">
        <f t="shared" si="5"/>
        <v>0</v>
      </c>
      <c r="I265" s="258"/>
      <c r="J265" s="258"/>
    </row>
    <row r="266" spans="1:10" ht="15" hidden="1">
      <c r="A266" s="195"/>
      <c r="B266" s="154"/>
      <c r="C266" s="262"/>
      <c r="D266" s="262"/>
      <c r="E266" s="262"/>
      <c r="F266" s="59" t="s">
        <v>632</v>
      </c>
      <c r="G266" s="263"/>
      <c r="H266" s="258">
        <f t="shared" si="5"/>
        <v>0</v>
      </c>
      <c r="I266" s="258"/>
      <c r="J266" s="258"/>
    </row>
    <row r="267" spans="1:10" ht="15" hidden="1">
      <c r="A267" s="195"/>
      <c r="B267" s="154"/>
      <c r="C267" s="262"/>
      <c r="D267" s="262"/>
      <c r="E267" s="262"/>
      <c r="F267" s="59" t="s">
        <v>632</v>
      </c>
      <c r="G267" s="263"/>
      <c r="H267" s="258">
        <f t="shared" si="5"/>
        <v>0</v>
      </c>
      <c r="I267" s="258"/>
      <c r="J267" s="258"/>
    </row>
    <row r="268" spans="1:10" ht="300" hidden="1">
      <c r="A268" s="195">
        <v>2455</v>
      </c>
      <c r="B268" s="154" t="s">
        <v>731</v>
      </c>
      <c r="C268" s="262">
        <v>5</v>
      </c>
      <c r="D268" s="262">
        <v>5</v>
      </c>
      <c r="E268" s="262"/>
      <c r="F268" s="59" t="s">
        <v>1017</v>
      </c>
      <c r="G268" s="226" t="s">
        <v>1018</v>
      </c>
      <c r="H268" s="258">
        <f t="shared" si="5"/>
        <v>0</v>
      </c>
      <c r="I268" s="258">
        <f>SUM(I270:I271)</f>
        <v>0</v>
      </c>
      <c r="J268" s="258">
        <f>SUM(J270:J271)</f>
        <v>0</v>
      </c>
    </row>
    <row r="269" spans="1:10" ht="36" hidden="1">
      <c r="A269" s="195"/>
      <c r="B269" s="154"/>
      <c r="C269" s="262"/>
      <c r="D269" s="262"/>
      <c r="E269" s="262"/>
      <c r="F269" s="59" t="s">
        <v>631</v>
      </c>
      <c r="G269" s="263"/>
      <c r="H269" s="258">
        <f t="shared" si="5"/>
        <v>0</v>
      </c>
      <c r="I269" s="258"/>
      <c r="J269" s="258"/>
    </row>
    <row r="270" spans="1:10" ht="15" hidden="1">
      <c r="A270" s="195"/>
      <c r="B270" s="154"/>
      <c r="C270" s="262"/>
      <c r="D270" s="262"/>
      <c r="E270" s="262"/>
      <c r="F270" s="59" t="s">
        <v>632</v>
      </c>
      <c r="G270" s="263"/>
      <c r="H270" s="258">
        <f t="shared" si="5"/>
        <v>0</v>
      </c>
      <c r="I270" s="258"/>
      <c r="J270" s="258"/>
    </row>
    <row r="271" spans="1:10" ht="15" hidden="1">
      <c r="A271" s="195"/>
      <c r="B271" s="154"/>
      <c r="C271" s="262"/>
      <c r="D271" s="262"/>
      <c r="E271" s="262"/>
      <c r="F271" s="59" t="s">
        <v>632</v>
      </c>
      <c r="G271" s="263"/>
      <c r="H271" s="258">
        <f t="shared" si="5"/>
        <v>0</v>
      </c>
      <c r="I271" s="258"/>
      <c r="J271" s="258"/>
    </row>
    <row r="272" spans="1:10" ht="156" hidden="1">
      <c r="A272" s="195">
        <v>2460</v>
      </c>
      <c r="B272" s="259" t="s">
        <v>731</v>
      </c>
      <c r="C272" s="260">
        <v>6</v>
      </c>
      <c r="D272" s="260">
        <v>0</v>
      </c>
      <c r="E272" s="260"/>
      <c r="F272" s="60" t="s">
        <v>372</v>
      </c>
      <c r="G272" s="60" t="s">
        <v>0</v>
      </c>
      <c r="H272" s="258">
        <f t="shared" si="5"/>
        <v>0</v>
      </c>
      <c r="I272" s="258">
        <f>SUM(I273)</f>
        <v>0</v>
      </c>
      <c r="J272" s="258">
        <f>SUM(J273)</f>
        <v>0</v>
      </c>
    </row>
    <row r="273" spans="1:10" ht="156" hidden="1">
      <c r="A273" s="195">
        <v>2461</v>
      </c>
      <c r="B273" s="154" t="s">
        <v>731</v>
      </c>
      <c r="C273" s="262">
        <v>6</v>
      </c>
      <c r="D273" s="262">
        <v>1</v>
      </c>
      <c r="E273" s="262"/>
      <c r="F273" s="59" t="s">
        <v>1</v>
      </c>
      <c r="G273" s="226" t="s">
        <v>0</v>
      </c>
      <c r="H273" s="258">
        <f t="shared" si="5"/>
        <v>0</v>
      </c>
      <c r="I273" s="258">
        <f>SUM(I275:I276)</f>
        <v>0</v>
      </c>
      <c r="J273" s="258">
        <f>SUM(J275:J276)</f>
        <v>0</v>
      </c>
    </row>
    <row r="274" spans="1:10" ht="36" hidden="1">
      <c r="A274" s="195"/>
      <c r="B274" s="154"/>
      <c r="C274" s="262"/>
      <c r="D274" s="262"/>
      <c r="E274" s="262"/>
      <c r="F274" s="59" t="s">
        <v>631</v>
      </c>
      <c r="G274" s="263"/>
      <c r="H274" s="258">
        <f t="shared" si="5"/>
        <v>0</v>
      </c>
      <c r="I274" s="258"/>
      <c r="J274" s="258"/>
    </row>
    <row r="275" spans="1:10" ht="15" hidden="1">
      <c r="A275" s="195"/>
      <c r="B275" s="154"/>
      <c r="C275" s="262"/>
      <c r="D275" s="262"/>
      <c r="E275" s="262"/>
      <c r="F275" s="59" t="s">
        <v>632</v>
      </c>
      <c r="G275" s="263"/>
      <c r="H275" s="258">
        <f t="shared" si="5"/>
        <v>0</v>
      </c>
      <c r="I275" s="258"/>
      <c r="J275" s="258"/>
    </row>
    <row r="276" spans="1:10" ht="15" hidden="1">
      <c r="A276" s="195"/>
      <c r="B276" s="154"/>
      <c r="C276" s="262"/>
      <c r="D276" s="262"/>
      <c r="E276" s="262"/>
      <c r="F276" s="59" t="s">
        <v>632</v>
      </c>
      <c r="G276" s="263"/>
      <c r="H276" s="258">
        <f t="shared" si="5"/>
        <v>0</v>
      </c>
      <c r="I276" s="258"/>
      <c r="J276" s="258"/>
    </row>
    <row r="277" spans="1:10" ht="180" hidden="1">
      <c r="A277" s="195">
        <v>2470</v>
      </c>
      <c r="B277" s="259" t="s">
        <v>731</v>
      </c>
      <c r="C277" s="260">
        <v>7</v>
      </c>
      <c r="D277" s="260">
        <v>0</v>
      </c>
      <c r="E277" s="260"/>
      <c r="F277" s="60" t="s">
        <v>373</v>
      </c>
      <c r="G277" s="268" t="s">
        <v>2</v>
      </c>
      <c r="H277" s="258">
        <f t="shared" si="5"/>
        <v>0</v>
      </c>
      <c r="I277" s="258">
        <f>SUM(I278,I282,I286,I290)</f>
        <v>0</v>
      </c>
      <c r="J277" s="258">
        <f>SUM(J278,J282,J286,J290)</f>
        <v>0</v>
      </c>
    </row>
    <row r="278" spans="1:10" ht="409.5" hidden="1">
      <c r="A278" s="195">
        <v>2471</v>
      </c>
      <c r="B278" s="154" t="s">
        <v>731</v>
      </c>
      <c r="C278" s="262">
        <v>7</v>
      </c>
      <c r="D278" s="262">
        <v>1</v>
      </c>
      <c r="E278" s="262"/>
      <c r="F278" s="59" t="s">
        <v>3</v>
      </c>
      <c r="G278" s="226" t="s">
        <v>4</v>
      </c>
      <c r="H278" s="258">
        <f t="shared" si="5"/>
        <v>0</v>
      </c>
      <c r="I278" s="258">
        <f>SUM(I280:I281)</f>
        <v>0</v>
      </c>
      <c r="J278" s="258">
        <f>SUM(J280:J281)</f>
        <v>0</v>
      </c>
    </row>
    <row r="279" spans="1:10" ht="36" hidden="1">
      <c r="A279" s="195"/>
      <c r="B279" s="154"/>
      <c r="C279" s="262"/>
      <c r="D279" s="262"/>
      <c r="E279" s="262"/>
      <c r="F279" s="59" t="s">
        <v>631</v>
      </c>
      <c r="G279" s="263"/>
      <c r="H279" s="258">
        <f t="shared" si="5"/>
        <v>0</v>
      </c>
      <c r="I279" s="258"/>
      <c r="J279" s="258"/>
    </row>
    <row r="280" spans="1:10" ht="15" hidden="1">
      <c r="A280" s="195"/>
      <c r="B280" s="154"/>
      <c r="C280" s="262"/>
      <c r="D280" s="262"/>
      <c r="E280" s="262"/>
      <c r="F280" s="59" t="s">
        <v>632</v>
      </c>
      <c r="G280" s="263"/>
      <c r="H280" s="258">
        <f t="shared" si="5"/>
        <v>0</v>
      </c>
      <c r="I280" s="258"/>
      <c r="J280" s="258"/>
    </row>
    <row r="281" spans="1:10" ht="15" hidden="1">
      <c r="A281" s="195"/>
      <c r="B281" s="154"/>
      <c r="C281" s="262"/>
      <c r="D281" s="262"/>
      <c r="E281" s="262"/>
      <c r="F281" s="59" t="s">
        <v>632</v>
      </c>
      <c r="G281" s="263"/>
      <c r="H281" s="258">
        <f t="shared" si="5"/>
        <v>0</v>
      </c>
      <c r="I281" s="258"/>
      <c r="J281" s="258"/>
    </row>
    <row r="282" spans="1:10" ht="240" hidden="1">
      <c r="A282" s="195">
        <v>2472</v>
      </c>
      <c r="B282" s="154" t="s">
        <v>731</v>
      </c>
      <c r="C282" s="262">
        <v>7</v>
      </c>
      <c r="D282" s="262">
        <v>2</v>
      </c>
      <c r="E282" s="262"/>
      <c r="F282" s="59" t="s">
        <v>5</v>
      </c>
      <c r="G282" s="270" t="s">
        <v>6</v>
      </c>
      <c r="H282" s="258">
        <f t="shared" si="5"/>
        <v>0</v>
      </c>
      <c r="I282" s="258">
        <f>SUM(I284:I285)</f>
        <v>0</v>
      </c>
      <c r="J282" s="258">
        <f>SUM(J284:J285)</f>
        <v>0</v>
      </c>
    </row>
    <row r="283" spans="1:10" ht="17.25" customHeight="1" hidden="1">
      <c r="A283" s="195"/>
      <c r="B283" s="154"/>
      <c r="C283" s="262"/>
      <c r="D283" s="262"/>
      <c r="E283" s="262"/>
      <c r="F283" s="59" t="s">
        <v>631</v>
      </c>
      <c r="G283" s="263"/>
      <c r="H283" s="258">
        <f t="shared" si="5"/>
        <v>0</v>
      </c>
      <c r="I283" s="258"/>
      <c r="J283" s="258"/>
    </row>
    <row r="284" spans="1:10" ht="15" hidden="1">
      <c r="A284" s="195"/>
      <c r="B284" s="154"/>
      <c r="C284" s="262"/>
      <c r="D284" s="262"/>
      <c r="E284" s="262"/>
      <c r="F284" s="59" t="s">
        <v>632</v>
      </c>
      <c r="G284" s="263"/>
      <c r="H284" s="258">
        <f t="shared" si="5"/>
        <v>0</v>
      </c>
      <c r="I284" s="258"/>
      <c r="J284" s="258"/>
    </row>
    <row r="285" spans="1:10" ht="15" hidden="1">
      <c r="A285" s="195"/>
      <c r="B285" s="154"/>
      <c r="C285" s="262"/>
      <c r="D285" s="262"/>
      <c r="E285" s="262"/>
      <c r="F285" s="59" t="s">
        <v>632</v>
      </c>
      <c r="G285" s="263"/>
      <c r="H285" s="258">
        <f aca="true" t="shared" si="6" ref="H285:H352">SUM(I285:J285)</f>
        <v>0</v>
      </c>
      <c r="I285" s="258"/>
      <c r="J285" s="258"/>
    </row>
    <row r="286" spans="1:10" ht="84" hidden="1">
      <c r="A286" s="195">
        <v>2473</v>
      </c>
      <c r="B286" s="154" t="s">
        <v>731</v>
      </c>
      <c r="C286" s="262">
        <v>7</v>
      </c>
      <c r="D286" s="262">
        <v>3</v>
      </c>
      <c r="E286" s="262"/>
      <c r="F286" s="59" t="s">
        <v>7</v>
      </c>
      <c r="G286" s="226" t="s">
        <v>8</v>
      </c>
      <c r="H286" s="258">
        <f t="shared" si="6"/>
        <v>0</v>
      </c>
      <c r="I286" s="258">
        <f>SUM(I288:I289)</f>
        <v>0</v>
      </c>
      <c r="J286" s="258">
        <f>SUM(J288:J289)</f>
        <v>0</v>
      </c>
    </row>
    <row r="287" spans="1:10" ht="36" hidden="1">
      <c r="A287" s="195"/>
      <c r="B287" s="154"/>
      <c r="C287" s="262"/>
      <c r="D287" s="262"/>
      <c r="E287" s="262"/>
      <c r="F287" s="59" t="s">
        <v>631</v>
      </c>
      <c r="G287" s="263"/>
      <c r="H287" s="258">
        <f t="shared" si="6"/>
        <v>0</v>
      </c>
      <c r="I287" s="258"/>
      <c r="J287" s="258"/>
    </row>
    <row r="288" spans="1:10" ht="15" hidden="1">
      <c r="A288" s="195"/>
      <c r="B288" s="154"/>
      <c r="C288" s="262"/>
      <c r="D288" s="262"/>
      <c r="E288" s="262"/>
      <c r="F288" s="59" t="s">
        <v>632</v>
      </c>
      <c r="G288" s="263"/>
      <c r="H288" s="258">
        <f t="shared" si="6"/>
        <v>0</v>
      </c>
      <c r="I288" s="258"/>
      <c r="J288" s="258"/>
    </row>
    <row r="289" spans="1:10" ht="15" hidden="1">
      <c r="A289" s="195"/>
      <c r="B289" s="154"/>
      <c r="C289" s="262"/>
      <c r="D289" s="262"/>
      <c r="E289" s="262"/>
      <c r="F289" s="59" t="s">
        <v>632</v>
      </c>
      <c r="G289" s="263"/>
      <c r="H289" s="258">
        <f t="shared" si="6"/>
        <v>0</v>
      </c>
      <c r="I289" s="258"/>
      <c r="J289" s="258"/>
    </row>
    <row r="290" spans="1:10" ht="372" hidden="1">
      <c r="A290" s="195">
        <v>2474</v>
      </c>
      <c r="B290" s="154" t="s">
        <v>731</v>
      </c>
      <c r="C290" s="262">
        <v>7</v>
      </c>
      <c r="D290" s="262">
        <v>4</v>
      </c>
      <c r="E290" s="262"/>
      <c r="F290" s="59" t="s">
        <v>9</v>
      </c>
      <c r="G290" s="263" t="s">
        <v>10</v>
      </c>
      <c r="H290" s="258">
        <f t="shared" si="6"/>
        <v>0</v>
      </c>
      <c r="I290" s="258">
        <f>SUM(I292:I293)</f>
        <v>0</v>
      </c>
      <c r="J290" s="258">
        <f>SUM(J292:J293)</f>
        <v>0</v>
      </c>
    </row>
    <row r="291" spans="1:10" ht="36" hidden="1">
      <c r="A291" s="195"/>
      <c r="B291" s="154"/>
      <c r="C291" s="262"/>
      <c r="D291" s="262"/>
      <c r="E291" s="262"/>
      <c r="F291" s="59" t="s">
        <v>631</v>
      </c>
      <c r="G291" s="263"/>
      <c r="H291" s="258">
        <f t="shared" si="6"/>
        <v>0</v>
      </c>
      <c r="I291" s="258"/>
      <c r="J291" s="258"/>
    </row>
    <row r="292" spans="1:10" ht="15" hidden="1">
      <c r="A292" s="195"/>
      <c r="B292" s="154"/>
      <c r="C292" s="262"/>
      <c r="D292" s="262"/>
      <c r="E292" s="262"/>
      <c r="F292" s="59" t="s">
        <v>632</v>
      </c>
      <c r="G292" s="263"/>
      <c r="H292" s="258">
        <f t="shared" si="6"/>
        <v>0</v>
      </c>
      <c r="I292" s="258"/>
      <c r="J292" s="258"/>
    </row>
    <row r="293" spans="1:10" ht="15" hidden="1">
      <c r="A293" s="195"/>
      <c r="B293" s="154"/>
      <c r="C293" s="262"/>
      <c r="D293" s="262"/>
      <c r="E293" s="262"/>
      <c r="F293" s="59" t="s">
        <v>632</v>
      </c>
      <c r="G293" s="263"/>
      <c r="H293" s="258">
        <f t="shared" si="6"/>
        <v>0</v>
      </c>
      <c r="I293" s="258"/>
      <c r="J293" s="258"/>
    </row>
    <row r="294" spans="1:10" ht="216" hidden="1">
      <c r="A294" s="195">
        <v>2480</v>
      </c>
      <c r="B294" s="259" t="s">
        <v>731</v>
      </c>
      <c r="C294" s="260">
        <v>8</v>
      </c>
      <c r="D294" s="260">
        <v>0</v>
      </c>
      <c r="E294" s="260"/>
      <c r="F294" s="60" t="s">
        <v>374</v>
      </c>
      <c r="G294" s="60" t="s">
        <v>11</v>
      </c>
      <c r="H294" s="258">
        <f t="shared" si="6"/>
        <v>0</v>
      </c>
      <c r="I294" s="258">
        <f>SUM(I295,I299,I303,I307)</f>
        <v>0</v>
      </c>
      <c r="J294" s="258">
        <f>SUM(J295,J299,J303,J307)</f>
        <v>0</v>
      </c>
    </row>
    <row r="295" spans="1:10" ht="36.75" customHeight="1" hidden="1">
      <c r="A295" s="195">
        <v>2481</v>
      </c>
      <c r="B295" s="154" t="s">
        <v>731</v>
      </c>
      <c r="C295" s="262">
        <v>8</v>
      </c>
      <c r="D295" s="262">
        <v>1</v>
      </c>
      <c r="E295" s="262"/>
      <c r="F295" s="59" t="s">
        <v>12</v>
      </c>
      <c r="G295" s="226" t="s">
        <v>13</v>
      </c>
      <c r="H295" s="258">
        <f t="shared" si="6"/>
        <v>0</v>
      </c>
      <c r="I295" s="258">
        <f>SUM(I297:I298)</f>
        <v>0</v>
      </c>
      <c r="J295" s="258">
        <f>SUM(J297:J298)</f>
        <v>0</v>
      </c>
    </row>
    <row r="296" spans="1:10" ht="36" hidden="1">
      <c r="A296" s="195"/>
      <c r="B296" s="154"/>
      <c r="C296" s="262"/>
      <c r="D296" s="262"/>
      <c r="E296" s="262"/>
      <c r="F296" s="59" t="s">
        <v>631</v>
      </c>
      <c r="G296" s="263"/>
      <c r="H296" s="258">
        <f t="shared" si="6"/>
        <v>0</v>
      </c>
      <c r="I296" s="258"/>
      <c r="J296" s="258"/>
    </row>
    <row r="297" spans="1:10" ht="15" hidden="1">
      <c r="A297" s="195"/>
      <c r="B297" s="154"/>
      <c r="C297" s="262"/>
      <c r="D297" s="262"/>
      <c r="E297" s="262"/>
      <c r="F297" s="59" t="s">
        <v>632</v>
      </c>
      <c r="G297" s="263"/>
      <c r="H297" s="258">
        <f t="shared" si="6"/>
        <v>0</v>
      </c>
      <c r="I297" s="258"/>
      <c r="J297" s="258"/>
    </row>
    <row r="298" spans="1:10" ht="15" hidden="1">
      <c r="A298" s="195"/>
      <c r="B298" s="154"/>
      <c r="C298" s="262"/>
      <c r="D298" s="262"/>
      <c r="E298" s="262"/>
      <c r="F298" s="59" t="s">
        <v>632</v>
      </c>
      <c r="G298" s="263"/>
      <c r="H298" s="258">
        <f t="shared" si="6"/>
        <v>0</v>
      </c>
      <c r="I298" s="258"/>
      <c r="J298" s="258"/>
    </row>
    <row r="299" spans="1:10" ht="409.5" hidden="1">
      <c r="A299" s="195">
        <v>2482</v>
      </c>
      <c r="B299" s="154" t="s">
        <v>731</v>
      </c>
      <c r="C299" s="262">
        <v>8</v>
      </c>
      <c r="D299" s="262">
        <v>2</v>
      </c>
      <c r="E299" s="262"/>
      <c r="F299" s="59" t="s">
        <v>14</v>
      </c>
      <c r="G299" s="226" t="s">
        <v>15</v>
      </c>
      <c r="H299" s="258">
        <f t="shared" si="6"/>
        <v>0</v>
      </c>
      <c r="I299" s="258">
        <f>SUM(I301:I302)</f>
        <v>0</v>
      </c>
      <c r="J299" s="258">
        <f>SUM(J301:J302)</f>
        <v>0</v>
      </c>
    </row>
    <row r="300" spans="1:10" ht="36" hidden="1">
      <c r="A300" s="195"/>
      <c r="B300" s="154"/>
      <c r="C300" s="262"/>
      <c r="D300" s="262"/>
      <c r="E300" s="262"/>
      <c r="F300" s="59" t="s">
        <v>631</v>
      </c>
      <c r="G300" s="263"/>
      <c r="H300" s="258">
        <f t="shared" si="6"/>
        <v>0</v>
      </c>
      <c r="I300" s="258"/>
      <c r="J300" s="258"/>
    </row>
    <row r="301" spans="1:10" ht="15" hidden="1">
      <c r="A301" s="195"/>
      <c r="B301" s="154"/>
      <c r="C301" s="262"/>
      <c r="D301" s="262"/>
      <c r="E301" s="262"/>
      <c r="F301" s="59" t="s">
        <v>632</v>
      </c>
      <c r="G301" s="263"/>
      <c r="H301" s="258">
        <f t="shared" si="6"/>
        <v>0</v>
      </c>
      <c r="I301" s="258"/>
      <c r="J301" s="258"/>
    </row>
    <row r="302" spans="1:10" ht="15" hidden="1">
      <c r="A302" s="195"/>
      <c r="B302" s="154"/>
      <c r="C302" s="262"/>
      <c r="D302" s="262"/>
      <c r="E302" s="262"/>
      <c r="F302" s="59" t="s">
        <v>632</v>
      </c>
      <c r="G302" s="263"/>
      <c r="H302" s="258">
        <f t="shared" si="6"/>
        <v>0</v>
      </c>
      <c r="I302" s="258"/>
      <c r="J302" s="258"/>
    </row>
    <row r="303" spans="1:10" ht="192" hidden="1">
      <c r="A303" s="195">
        <v>2483</v>
      </c>
      <c r="B303" s="154" t="s">
        <v>731</v>
      </c>
      <c r="C303" s="262">
        <v>8</v>
      </c>
      <c r="D303" s="262">
        <v>3</v>
      </c>
      <c r="E303" s="262"/>
      <c r="F303" s="59" t="s">
        <v>16</v>
      </c>
      <c r="G303" s="226" t="s">
        <v>17</v>
      </c>
      <c r="H303" s="258">
        <f t="shared" si="6"/>
        <v>0</v>
      </c>
      <c r="I303" s="258">
        <f>SUM(I305:I306)</f>
        <v>0</v>
      </c>
      <c r="J303" s="258">
        <f>SUM(J305:J306)</f>
        <v>0</v>
      </c>
    </row>
    <row r="304" spans="1:10" ht="36" hidden="1">
      <c r="A304" s="195"/>
      <c r="B304" s="154"/>
      <c r="C304" s="262"/>
      <c r="D304" s="262"/>
      <c r="E304" s="262"/>
      <c r="F304" s="59" t="s">
        <v>631</v>
      </c>
      <c r="G304" s="263"/>
      <c r="H304" s="258">
        <f t="shared" si="6"/>
        <v>0</v>
      </c>
      <c r="I304" s="258"/>
      <c r="J304" s="258"/>
    </row>
    <row r="305" spans="1:10" ht="15" hidden="1">
      <c r="A305" s="195"/>
      <c r="B305" s="154"/>
      <c r="C305" s="262"/>
      <c r="D305" s="262"/>
      <c r="E305" s="262"/>
      <c r="F305" s="59" t="s">
        <v>632</v>
      </c>
      <c r="G305" s="263"/>
      <c r="H305" s="258">
        <f t="shared" si="6"/>
        <v>0</v>
      </c>
      <c r="I305" s="258"/>
      <c r="J305" s="258"/>
    </row>
    <row r="306" spans="1:10" ht="15" hidden="1">
      <c r="A306" s="195"/>
      <c r="B306" s="154"/>
      <c r="C306" s="262"/>
      <c r="D306" s="262"/>
      <c r="E306" s="262"/>
      <c r="F306" s="59" t="s">
        <v>632</v>
      </c>
      <c r="G306" s="263"/>
      <c r="H306" s="258">
        <f t="shared" si="6"/>
        <v>0</v>
      </c>
      <c r="I306" s="258"/>
      <c r="J306" s="258"/>
    </row>
    <row r="307" spans="1:10" ht="409.5" hidden="1">
      <c r="A307" s="195">
        <v>2484</v>
      </c>
      <c r="B307" s="154" t="s">
        <v>731</v>
      </c>
      <c r="C307" s="262">
        <v>8</v>
      </c>
      <c r="D307" s="262">
        <v>4</v>
      </c>
      <c r="E307" s="262"/>
      <c r="F307" s="59" t="s">
        <v>18</v>
      </c>
      <c r="G307" s="226" t="s">
        <v>19</v>
      </c>
      <c r="H307" s="258">
        <f t="shared" si="6"/>
        <v>0</v>
      </c>
      <c r="I307" s="258">
        <f>SUM(I309:I310)</f>
        <v>0</v>
      </c>
      <c r="J307" s="258">
        <f>SUM(J309:J310)</f>
        <v>0</v>
      </c>
    </row>
    <row r="308" spans="1:10" ht="37.5" customHeight="1" hidden="1">
      <c r="A308" s="195"/>
      <c r="B308" s="154"/>
      <c r="C308" s="262"/>
      <c r="D308" s="262"/>
      <c r="E308" s="262"/>
      <c r="F308" s="59" t="s">
        <v>631</v>
      </c>
      <c r="G308" s="263"/>
      <c r="H308" s="258">
        <f t="shared" si="6"/>
        <v>0</v>
      </c>
      <c r="I308" s="258"/>
      <c r="J308" s="258"/>
    </row>
    <row r="309" spans="1:10" ht="15" hidden="1">
      <c r="A309" s="195"/>
      <c r="B309" s="154"/>
      <c r="C309" s="262"/>
      <c r="D309" s="262"/>
      <c r="E309" s="262"/>
      <c r="F309" s="59" t="s">
        <v>632</v>
      </c>
      <c r="G309" s="263"/>
      <c r="H309" s="258">
        <f t="shared" si="6"/>
        <v>0</v>
      </c>
      <c r="I309" s="258"/>
      <c r="J309" s="258"/>
    </row>
    <row r="310" spans="1:10" ht="15" hidden="1">
      <c r="A310" s="195"/>
      <c r="B310" s="154"/>
      <c r="C310" s="262"/>
      <c r="D310" s="262"/>
      <c r="E310" s="262"/>
      <c r="F310" s="59" t="s">
        <v>632</v>
      </c>
      <c r="G310" s="263"/>
      <c r="H310" s="258">
        <f t="shared" si="6"/>
        <v>0</v>
      </c>
      <c r="I310" s="258"/>
      <c r="J310" s="258"/>
    </row>
    <row r="311" spans="1:10" ht="409.5" hidden="1">
      <c r="A311" s="195">
        <v>2490</v>
      </c>
      <c r="B311" s="259" t="s">
        <v>731</v>
      </c>
      <c r="C311" s="260">
        <v>9</v>
      </c>
      <c r="D311" s="260">
        <v>0</v>
      </c>
      <c r="E311" s="260"/>
      <c r="F311" s="60" t="s">
        <v>375</v>
      </c>
      <c r="G311" s="60" t="s">
        <v>27</v>
      </c>
      <c r="H311" s="258">
        <v>-6000</v>
      </c>
      <c r="I311" s="258">
        <f>SUM(I312)</f>
        <v>0</v>
      </c>
      <c r="J311" s="258">
        <v>-6000</v>
      </c>
    </row>
    <row r="312" spans="1:11" ht="24.75" customHeight="1">
      <c r="A312" s="195">
        <v>2491</v>
      </c>
      <c r="B312" s="154" t="s">
        <v>731</v>
      </c>
      <c r="C312" s="262">
        <v>9</v>
      </c>
      <c r="D312" s="262">
        <v>1</v>
      </c>
      <c r="E312" s="262"/>
      <c r="F312" s="59" t="s">
        <v>26</v>
      </c>
      <c r="G312" s="226" t="s">
        <v>28</v>
      </c>
      <c r="H312" s="258">
        <f>SUM(I312:J312)</f>
        <v>-18000</v>
      </c>
      <c r="I312" s="258">
        <f>SUM(I313)</f>
        <v>0</v>
      </c>
      <c r="J312" s="258">
        <f>SUM(J314+J317)</f>
        <v>-18000</v>
      </c>
      <c r="K312" s="9" t="s">
        <v>1028</v>
      </c>
    </row>
    <row r="313" spans="1:10" ht="36">
      <c r="A313" s="195"/>
      <c r="B313" s="154"/>
      <c r="C313" s="262"/>
      <c r="D313" s="262"/>
      <c r="E313" s="262"/>
      <c r="F313" s="59" t="s">
        <v>631</v>
      </c>
      <c r="G313" s="263"/>
      <c r="H313" s="258">
        <f t="shared" si="6"/>
        <v>0</v>
      </c>
      <c r="I313" s="258">
        <v>0</v>
      </c>
      <c r="J313" s="258">
        <v>0</v>
      </c>
    </row>
    <row r="314" spans="1:10" ht="24">
      <c r="A314" s="195"/>
      <c r="B314" s="154"/>
      <c r="C314" s="262"/>
      <c r="D314" s="262"/>
      <c r="E314" s="195"/>
      <c r="F314" s="92" t="s">
        <v>701</v>
      </c>
      <c r="G314" s="263"/>
      <c r="H314" s="274">
        <v>-9000</v>
      </c>
      <c r="I314" s="274">
        <f>SUM(I318)</f>
        <v>0</v>
      </c>
      <c r="J314" s="274">
        <f>SUM(J315:J316)</f>
        <v>-9000</v>
      </c>
    </row>
    <row r="315" spans="1:10" ht="15">
      <c r="A315" s="195"/>
      <c r="B315" s="154"/>
      <c r="C315" s="262"/>
      <c r="D315" s="262"/>
      <c r="E315" s="195">
        <v>8111</v>
      </c>
      <c r="F315" s="92" t="s">
        <v>702</v>
      </c>
      <c r="G315" s="263"/>
      <c r="H315" s="274">
        <v>-9000</v>
      </c>
      <c r="I315" s="274">
        <v>0</v>
      </c>
      <c r="J315" s="274">
        <v>-9000</v>
      </c>
    </row>
    <row r="316" spans="1:10" ht="15">
      <c r="A316" s="195"/>
      <c r="B316" s="154"/>
      <c r="C316" s="262"/>
      <c r="D316" s="262"/>
      <c r="E316" s="195">
        <v>8121</v>
      </c>
      <c r="F316" s="92" t="s">
        <v>1035</v>
      </c>
      <c r="G316" s="263"/>
      <c r="H316" s="274">
        <v>0</v>
      </c>
      <c r="I316" s="274">
        <v>0</v>
      </c>
      <c r="J316" s="274">
        <v>0</v>
      </c>
    </row>
    <row r="317" spans="1:10" ht="24">
      <c r="A317" s="195"/>
      <c r="B317" s="154"/>
      <c r="C317" s="262"/>
      <c r="D317" s="262"/>
      <c r="E317" s="195"/>
      <c r="F317" s="92" t="s">
        <v>356</v>
      </c>
      <c r="G317" s="263"/>
      <c r="H317" s="274">
        <f t="shared" si="6"/>
        <v>-9000</v>
      </c>
      <c r="I317" s="274">
        <v>0</v>
      </c>
      <c r="J317" s="274">
        <v>-9000</v>
      </c>
    </row>
    <row r="318" spans="1:10" ht="15">
      <c r="A318" s="195"/>
      <c r="B318" s="154"/>
      <c r="C318" s="262"/>
      <c r="D318" s="262"/>
      <c r="E318" s="195">
        <v>8411</v>
      </c>
      <c r="F318" s="92" t="s">
        <v>357</v>
      </c>
      <c r="G318" s="263"/>
      <c r="H318" s="274">
        <f t="shared" si="6"/>
        <v>-9000</v>
      </c>
      <c r="I318" s="274"/>
      <c r="J318" s="274">
        <v>-9000</v>
      </c>
    </row>
    <row r="319" spans="1:10" ht="48" customHeight="1">
      <c r="A319" s="186">
        <v>2500</v>
      </c>
      <c r="B319" s="259" t="s">
        <v>733</v>
      </c>
      <c r="C319" s="260">
        <v>0</v>
      </c>
      <c r="D319" s="260">
        <v>0</v>
      </c>
      <c r="E319" s="260"/>
      <c r="F319" s="147" t="s">
        <v>1066</v>
      </c>
      <c r="G319" s="73" t="s">
        <v>29</v>
      </c>
      <c r="H319" s="258">
        <f>SUM(I319:J319)</f>
        <v>76000</v>
      </c>
      <c r="I319" s="258">
        <f>SUM(I320+I327)</f>
        <v>68000</v>
      </c>
      <c r="J319" s="258">
        <v>8000</v>
      </c>
    </row>
    <row r="320" spans="1:10" s="38" customFormat="1" ht="19.5" customHeight="1">
      <c r="A320" s="195">
        <v>2510</v>
      </c>
      <c r="B320" s="259" t="s">
        <v>733</v>
      </c>
      <c r="C320" s="260">
        <v>1</v>
      </c>
      <c r="D320" s="260">
        <v>0</v>
      </c>
      <c r="E320" s="260"/>
      <c r="F320" s="60" t="s">
        <v>376</v>
      </c>
      <c r="G320" s="60" t="s">
        <v>31</v>
      </c>
      <c r="H320" s="258">
        <f>SUM(I320:J320)</f>
        <v>76000</v>
      </c>
      <c r="I320" s="258">
        <f>SUM(I321)</f>
        <v>68000</v>
      </c>
      <c r="J320" s="258">
        <v>8000</v>
      </c>
    </row>
    <row r="321" spans="1:10" ht="15.75" customHeight="1">
      <c r="A321" s="195">
        <v>2511</v>
      </c>
      <c r="B321" s="154" t="s">
        <v>733</v>
      </c>
      <c r="C321" s="262">
        <v>1</v>
      </c>
      <c r="D321" s="262">
        <v>1</v>
      </c>
      <c r="E321" s="262"/>
      <c r="F321" s="59" t="s">
        <v>30</v>
      </c>
      <c r="G321" s="226" t="s">
        <v>32</v>
      </c>
      <c r="H321" s="258">
        <f t="shared" si="6"/>
        <v>76000</v>
      </c>
      <c r="I321" s="258">
        <f>SUM(I324+I325)</f>
        <v>68000</v>
      </c>
      <c r="J321" s="258">
        <v>8000</v>
      </c>
    </row>
    <row r="322" spans="1:10" ht="36">
      <c r="A322" s="195"/>
      <c r="B322" s="154"/>
      <c r="C322" s="262"/>
      <c r="D322" s="262"/>
      <c r="E322" s="262"/>
      <c r="F322" s="59" t="s">
        <v>631</v>
      </c>
      <c r="G322" s="263"/>
      <c r="H322" s="258"/>
      <c r="I322" s="258"/>
      <c r="J322" s="258"/>
    </row>
    <row r="323" spans="1:10" ht="24" hidden="1">
      <c r="A323" s="195"/>
      <c r="B323" s="154"/>
      <c r="C323" s="262"/>
      <c r="D323" s="262"/>
      <c r="E323" s="253">
        <v>4239</v>
      </c>
      <c r="F323" s="92" t="s">
        <v>694</v>
      </c>
      <c r="G323" s="263"/>
      <c r="H323" s="258">
        <f>SUM(I323:J323)</f>
        <v>0</v>
      </c>
      <c r="I323" s="258">
        <v>0</v>
      </c>
      <c r="J323" s="258">
        <v>0</v>
      </c>
    </row>
    <row r="324" spans="1:10" ht="15">
      <c r="A324" s="195"/>
      <c r="B324" s="154"/>
      <c r="C324" s="262"/>
      <c r="D324" s="262"/>
      <c r="E324" s="253">
        <v>4213</v>
      </c>
      <c r="F324" s="92" t="s">
        <v>479</v>
      </c>
      <c r="G324" s="263"/>
      <c r="H324" s="258">
        <f>SUM(I324+J324)</f>
        <v>0</v>
      </c>
      <c r="I324" s="258">
        <v>0</v>
      </c>
      <c r="J324" s="258">
        <v>0</v>
      </c>
    </row>
    <row r="325" spans="1:10" ht="23.25" customHeight="1">
      <c r="A325" s="195"/>
      <c r="B325" s="154"/>
      <c r="C325" s="262"/>
      <c r="D325" s="262"/>
      <c r="E325" s="271">
        <v>4511</v>
      </c>
      <c r="F325" s="98" t="s">
        <v>518</v>
      </c>
      <c r="G325" s="263"/>
      <c r="H325" s="258">
        <f t="shared" si="6"/>
        <v>68000</v>
      </c>
      <c r="I325" s="258">
        <v>68000</v>
      </c>
      <c r="J325" s="258">
        <v>0</v>
      </c>
    </row>
    <row r="326" spans="1:10" ht="15" customHeight="1">
      <c r="A326" s="195"/>
      <c r="B326" s="154"/>
      <c r="C326" s="262"/>
      <c r="D326" s="262"/>
      <c r="E326" s="90">
        <v>5121</v>
      </c>
      <c r="F326" s="98" t="s">
        <v>613</v>
      </c>
      <c r="G326" s="263"/>
      <c r="H326" s="258">
        <f t="shared" si="6"/>
        <v>8000</v>
      </c>
      <c r="I326" s="258">
        <v>0</v>
      </c>
      <c r="J326" s="258">
        <v>8000</v>
      </c>
    </row>
    <row r="327" spans="1:10" ht="24">
      <c r="A327" s="195">
        <v>2560</v>
      </c>
      <c r="B327" s="154" t="s">
        <v>733</v>
      </c>
      <c r="C327" s="262">
        <v>6</v>
      </c>
      <c r="D327" s="262">
        <v>0</v>
      </c>
      <c r="E327" s="220"/>
      <c r="F327" s="239" t="s">
        <v>1052</v>
      </c>
      <c r="G327" s="263"/>
      <c r="H327" s="258">
        <v>0</v>
      </c>
      <c r="I327" s="258">
        <v>0</v>
      </c>
      <c r="J327" s="258">
        <v>0</v>
      </c>
    </row>
    <row r="328" spans="1:10" ht="15" hidden="1">
      <c r="A328" s="195"/>
      <c r="B328" s="154"/>
      <c r="C328" s="262"/>
      <c r="D328" s="262"/>
      <c r="E328" s="253">
        <v>5121</v>
      </c>
      <c r="F328" s="182" t="s">
        <v>287</v>
      </c>
      <c r="G328" s="263"/>
      <c r="H328" s="258">
        <v>0</v>
      </c>
      <c r="I328" s="258">
        <v>0</v>
      </c>
      <c r="J328" s="258">
        <v>0</v>
      </c>
    </row>
    <row r="329" spans="1:10" ht="24">
      <c r="A329" s="195">
        <v>2561</v>
      </c>
      <c r="B329" s="154" t="s">
        <v>733</v>
      </c>
      <c r="C329" s="262">
        <v>6</v>
      </c>
      <c r="D329" s="262">
        <v>1</v>
      </c>
      <c r="E329" s="253"/>
      <c r="F329" s="239" t="s">
        <v>1051</v>
      </c>
      <c r="G329" s="263"/>
      <c r="H329" s="258">
        <v>0</v>
      </c>
      <c r="I329" s="258">
        <v>0</v>
      </c>
      <c r="J329" s="258">
        <v>0</v>
      </c>
    </row>
    <row r="330" spans="1:10" ht="36">
      <c r="A330" s="195"/>
      <c r="B330" s="154"/>
      <c r="C330" s="262"/>
      <c r="D330" s="262"/>
      <c r="E330" s="253"/>
      <c r="F330" s="59" t="s">
        <v>631</v>
      </c>
      <c r="G330" s="263"/>
      <c r="H330" s="258"/>
      <c r="I330" s="258"/>
      <c r="J330" s="258"/>
    </row>
    <row r="331" spans="1:10" ht="15">
      <c r="A331" s="195"/>
      <c r="B331" s="154"/>
      <c r="C331" s="262"/>
      <c r="D331" s="262"/>
      <c r="E331" s="253">
        <v>4269</v>
      </c>
      <c r="F331" s="98" t="s">
        <v>695</v>
      </c>
      <c r="G331" s="263"/>
      <c r="H331" s="258">
        <v>0</v>
      </c>
      <c r="I331" s="258">
        <v>0</v>
      </c>
      <c r="J331" s="258">
        <v>0</v>
      </c>
    </row>
    <row r="332" spans="1:10" ht="15">
      <c r="A332" s="195"/>
      <c r="B332" s="154"/>
      <c r="C332" s="262"/>
      <c r="D332" s="262"/>
      <c r="E332" s="253">
        <v>5131</v>
      </c>
      <c r="F332" s="98" t="s">
        <v>843</v>
      </c>
      <c r="G332" s="263"/>
      <c r="H332" s="258">
        <v>0</v>
      </c>
      <c r="I332" s="258">
        <v>0</v>
      </c>
      <c r="J332" s="258">
        <v>0</v>
      </c>
    </row>
    <row r="333" spans="1:10" ht="23.25" customHeight="1">
      <c r="A333" s="195"/>
      <c r="B333" s="260">
        <v>6</v>
      </c>
      <c r="C333" s="260">
        <v>0</v>
      </c>
      <c r="D333" s="260">
        <v>0</v>
      </c>
      <c r="E333" s="262"/>
      <c r="F333" s="147" t="s">
        <v>1067</v>
      </c>
      <c r="G333" s="263"/>
      <c r="H333" s="258">
        <f>SUM(I333+J333)</f>
        <v>12000</v>
      </c>
      <c r="I333" s="258">
        <f>SUM(I459+I472)</f>
        <v>7000</v>
      </c>
      <c r="J333" s="258">
        <f>SUM(J472+J459)</f>
        <v>5000</v>
      </c>
    </row>
    <row r="334" spans="1:10" ht="240" hidden="1">
      <c r="A334" s="259" t="s">
        <v>286</v>
      </c>
      <c r="B334" s="259" t="s">
        <v>733</v>
      </c>
      <c r="C334" s="260">
        <v>2</v>
      </c>
      <c r="D334" s="260">
        <v>0</v>
      </c>
      <c r="E334" s="260"/>
      <c r="F334" s="60" t="s">
        <v>377</v>
      </c>
      <c r="G334" s="60" t="s">
        <v>33</v>
      </c>
      <c r="H334" s="258">
        <f t="shared" si="6"/>
        <v>0</v>
      </c>
      <c r="I334" s="258">
        <f>SUM(I335)</f>
        <v>0</v>
      </c>
      <c r="J334" s="258">
        <f>SUM(J335)</f>
        <v>0</v>
      </c>
    </row>
    <row r="335" spans="1:10" ht="240" hidden="1">
      <c r="A335" s="195">
        <v>2521</v>
      </c>
      <c r="B335" s="154" t="s">
        <v>733</v>
      </c>
      <c r="C335" s="262">
        <v>2</v>
      </c>
      <c r="D335" s="262">
        <v>1</v>
      </c>
      <c r="E335" s="262"/>
      <c r="F335" s="59" t="s">
        <v>34</v>
      </c>
      <c r="G335" s="226" t="s">
        <v>35</v>
      </c>
      <c r="H335" s="258">
        <f t="shared" si="6"/>
        <v>0</v>
      </c>
      <c r="I335" s="258">
        <f>SUM(I337:I338)</f>
        <v>0</v>
      </c>
      <c r="J335" s="258">
        <f>SUM(J337:J338)</f>
        <v>0</v>
      </c>
    </row>
    <row r="336" spans="1:10" ht="36" hidden="1">
      <c r="A336" s="195"/>
      <c r="B336" s="154"/>
      <c r="C336" s="262"/>
      <c r="D336" s="262"/>
      <c r="E336" s="262"/>
      <c r="F336" s="59" t="s">
        <v>631</v>
      </c>
      <c r="G336" s="263"/>
      <c r="H336" s="258">
        <f t="shared" si="6"/>
        <v>0</v>
      </c>
      <c r="I336" s="258"/>
      <c r="J336" s="258"/>
    </row>
    <row r="337" spans="1:10" ht="15" hidden="1">
      <c r="A337" s="195"/>
      <c r="B337" s="154"/>
      <c r="C337" s="262"/>
      <c r="D337" s="262"/>
      <c r="E337" s="262"/>
      <c r="F337" s="59" t="s">
        <v>632</v>
      </c>
      <c r="G337" s="263"/>
      <c r="H337" s="258">
        <f t="shared" si="6"/>
        <v>0</v>
      </c>
      <c r="I337" s="258"/>
      <c r="J337" s="258"/>
    </row>
    <row r="338" spans="1:10" ht="15" hidden="1">
      <c r="A338" s="195"/>
      <c r="B338" s="154"/>
      <c r="C338" s="262"/>
      <c r="D338" s="262"/>
      <c r="E338" s="262"/>
      <c r="F338" s="59" t="s">
        <v>632</v>
      </c>
      <c r="G338" s="263"/>
      <c r="H338" s="258">
        <f t="shared" si="6"/>
        <v>0</v>
      </c>
      <c r="I338" s="258"/>
      <c r="J338" s="258"/>
    </row>
    <row r="339" spans="1:10" ht="216" hidden="1">
      <c r="A339" s="195">
        <v>2530</v>
      </c>
      <c r="B339" s="259" t="s">
        <v>733</v>
      </c>
      <c r="C339" s="260">
        <v>3</v>
      </c>
      <c r="D339" s="260">
        <v>0</v>
      </c>
      <c r="E339" s="260"/>
      <c r="F339" s="60" t="s">
        <v>378</v>
      </c>
      <c r="G339" s="60" t="s">
        <v>37</v>
      </c>
      <c r="H339" s="258">
        <f t="shared" si="6"/>
        <v>0</v>
      </c>
      <c r="I339" s="258">
        <f>SUM(I340)</f>
        <v>0</v>
      </c>
      <c r="J339" s="258">
        <f>SUM(J340)</f>
        <v>0</v>
      </c>
    </row>
    <row r="340" spans="1:10" ht="216" hidden="1">
      <c r="A340" s="195">
        <v>3531</v>
      </c>
      <c r="B340" s="154" t="s">
        <v>733</v>
      </c>
      <c r="C340" s="262">
        <v>3</v>
      </c>
      <c r="D340" s="262">
        <v>1</v>
      </c>
      <c r="E340" s="262"/>
      <c r="F340" s="59" t="s">
        <v>36</v>
      </c>
      <c r="G340" s="226" t="s">
        <v>38</v>
      </c>
      <c r="H340" s="258">
        <f t="shared" si="6"/>
        <v>0</v>
      </c>
      <c r="I340" s="258">
        <f>SUM(I342:I343)</f>
        <v>0</v>
      </c>
      <c r="J340" s="258">
        <f>SUM(J342:J343)</f>
        <v>0</v>
      </c>
    </row>
    <row r="341" spans="1:10" ht="36" hidden="1">
      <c r="A341" s="195"/>
      <c r="B341" s="154"/>
      <c r="C341" s="262"/>
      <c r="D341" s="262"/>
      <c r="E341" s="262"/>
      <c r="F341" s="59" t="s">
        <v>631</v>
      </c>
      <c r="G341" s="263"/>
      <c r="H341" s="258">
        <f t="shared" si="6"/>
        <v>0</v>
      </c>
      <c r="I341" s="258"/>
      <c r="J341" s="258"/>
    </row>
    <row r="342" spans="1:10" ht="15" hidden="1">
      <c r="A342" s="195"/>
      <c r="B342" s="154"/>
      <c r="C342" s="262"/>
      <c r="D342" s="262"/>
      <c r="E342" s="262"/>
      <c r="F342" s="59" t="s">
        <v>632</v>
      </c>
      <c r="G342" s="263"/>
      <c r="H342" s="258">
        <f t="shared" si="6"/>
        <v>0</v>
      </c>
      <c r="I342" s="258"/>
      <c r="J342" s="258"/>
    </row>
    <row r="343" spans="1:10" ht="15" hidden="1">
      <c r="A343" s="195"/>
      <c r="B343" s="154"/>
      <c r="C343" s="262"/>
      <c r="D343" s="262"/>
      <c r="E343" s="262"/>
      <c r="F343" s="59" t="s">
        <v>632</v>
      </c>
      <c r="G343" s="263"/>
      <c r="H343" s="258">
        <f t="shared" si="6"/>
        <v>0</v>
      </c>
      <c r="I343" s="258"/>
      <c r="J343" s="258"/>
    </row>
    <row r="344" spans="1:10" ht="409.5" hidden="1">
      <c r="A344" s="195">
        <v>2540</v>
      </c>
      <c r="B344" s="259" t="s">
        <v>733</v>
      </c>
      <c r="C344" s="260">
        <v>4</v>
      </c>
      <c r="D344" s="260">
        <v>0</v>
      </c>
      <c r="E344" s="260"/>
      <c r="F344" s="60" t="s">
        <v>379</v>
      </c>
      <c r="G344" s="60" t="s">
        <v>40</v>
      </c>
      <c r="H344" s="258">
        <f t="shared" si="6"/>
        <v>0</v>
      </c>
      <c r="I344" s="258">
        <f>SUM(I345)</f>
        <v>0</v>
      </c>
      <c r="J344" s="258">
        <f>SUM(J345)</f>
        <v>0</v>
      </c>
    </row>
    <row r="345" spans="1:10" ht="409.5" hidden="1">
      <c r="A345" s="195">
        <v>2541</v>
      </c>
      <c r="B345" s="154" t="s">
        <v>733</v>
      </c>
      <c r="C345" s="262">
        <v>4</v>
      </c>
      <c r="D345" s="262">
        <v>1</v>
      </c>
      <c r="E345" s="262"/>
      <c r="F345" s="59" t="s">
        <v>39</v>
      </c>
      <c r="G345" s="226" t="s">
        <v>41</v>
      </c>
      <c r="H345" s="258">
        <f t="shared" si="6"/>
        <v>0</v>
      </c>
      <c r="I345" s="258">
        <f>SUM(I347:I348)</f>
        <v>0</v>
      </c>
      <c r="J345" s="258">
        <f>SUM(J347:J348)</f>
        <v>0</v>
      </c>
    </row>
    <row r="346" spans="1:10" ht="24" customHeight="1" hidden="1">
      <c r="A346" s="195"/>
      <c r="B346" s="154"/>
      <c r="C346" s="262"/>
      <c r="D346" s="262"/>
      <c r="E346" s="262"/>
      <c r="F346" s="59" t="s">
        <v>631</v>
      </c>
      <c r="G346" s="263"/>
      <c r="H346" s="258">
        <f t="shared" si="6"/>
        <v>0</v>
      </c>
      <c r="I346" s="258"/>
      <c r="J346" s="258"/>
    </row>
    <row r="347" spans="1:10" ht="15" hidden="1">
      <c r="A347" s="195"/>
      <c r="B347" s="154"/>
      <c r="C347" s="262"/>
      <c r="D347" s="262"/>
      <c r="E347" s="262"/>
      <c r="F347" s="59" t="s">
        <v>632</v>
      </c>
      <c r="G347" s="263"/>
      <c r="H347" s="258">
        <f t="shared" si="6"/>
        <v>0</v>
      </c>
      <c r="I347" s="258"/>
      <c r="J347" s="258"/>
    </row>
    <row r="348" spans="1:10" ht="15" hidden="1">
      <c r="A348" s="195"/>
      <c r="B348" s="154"/>
      <c r="C348" s="262"/>
      <c r="D348" s="262"/>
      <c r="E348" s="262"/>
      <c r="F348" s="59" t="s">
        <v>632</v>
      </c>
      <c r="G348" s="263"/>
      <c r="H348" s="258">
        <f t="shared" si="6"/>
        <v>0</v>
      </c>
      <c r="I348" s="258"/>
      <c r="J348" s="258"/>
    </row>
    <row r="349" spans="1:10" ht="312" hidden="1">
      <c r="A349" s="195">
        <v>2550</v>
      </c>
      <c r="B349" s="259" t="s">
        <v>733</v>
      </c>
      <c r="C349" s="260">
        <v>5</v>
      </c>
      <c r="D349" s="260">
        <v>0</v>
      </c>
      <c r="E349" s="260"/>
      <c r="F349" s="60" t="s">
        <v>380</v>
      </c>
      <c r="G349" s="60" t="s">
        <v>43</v>
      </c>
      <c r="H349" s="258">
        <f t="shared" si="6"/>
        <v>0</v>
      </c>
      <c r="I349" s="258">
        <f>SUM(I350)</f>
        <v>0</v>
      </c>
      <c r="J349" s="258">
        <f>SUM(J350)</f>
        <v>0</v>
      </c>
    </row>
    <row r="350" spans="1:10" ht="36" customHeight="1" hidden="1">
      <c r="A350" s="195">
        <v>2551</v>
      </c>
      <c r="B350" s="154" t="s">
        <v>733</v>
      </c>
      <c r="C350" s="262">
        <v>5</v>
      </c>
      <c r="D350" s="262">
        <v>1</v>
      </c>
      <c r="E350" s="262"/>
      <c r="F350" s="59" t="s">
        <v>42</v>
      </c>
      <c r="G350" s="226" t="s">
        <v>44</v>
      </c>
      <c r="H350" s="258">
        <f t="shared" si="6"/>
        <v>0</v>
      </c>
      <c r="I350" s="258">
        <f>SUM(I352:I353)</f>
        <v>0</v>
      </c>
      <c r="J350" s="258">
        <f>SUM(J352:J353)</f>
        <v>0</v>
      </c>
    </row>
    <row r="351" spans="1:10" ht="36" hidden="1">
      <c r="A351" s="195"/>
      <c r="B351" s="154"/>
      <c r="C351" s="262"/>
      <c r="D351" s="262"/>
      <c r="E351" s="262"/>
      <c r="F351" s="59" t="s">
        <v>631</v>
      </c>
      <c r="G351" s="263"/>
      <c r="H351" s="258">
        <f t="shared" si="6"/>
        <v>0</v>
      </c>
      <c r="I351" s="258"/>
      <c r="J351" s="258"/>
    </row>
    <row r="352" spans="1:10" ht="15" hidden="1">
      <c r="A352" s="195"/>
      <c r="B352" s="154"/>
      <c r="C352" s="262"/>
      <c r="D352" s="262"/>
      <c r="E352" s="262"/>
      <c r="F352" s="59" t="s">
        <v>632</v>
      </c>
      <c r="G352" s="263"/>
      <c r="H352" s="258">
        <f t="shared" si="6"/>
        <v>0</v>
      </c>
      <c r="I352" s="258"/>
      <c r="J352" s="258"/>
    </row>
    <row r="353" spans="1:10" ht="15" hidden="1">
      <c r="A353" s="195"/>
      <c r="B353" s="154"/>
      <c r="C353" s="262"/>
      <c r="D353" s="262"/>
      <c r="E353" s="262"/>
      <c r="F353" s="59" t="s">
        <v>632</v>
      </c>
      <c r="G353" s="263"/>
      <c r="H353" s="258">
        <f aca="true" t="shared" si="7" ref="H353:H405">SUM(I353:J353)</f>
        <v>0</v>
      </c>
      <c r="I353" s="258"/>
      <c r="J353" s="258"/>
    </row>
    <row r="354" spans="1:10" ht="409.5" hidden="1">
      <c r="A354" s="195">
        <v>2560</v>
      </c>
      <c r="B354" s="259" t="s">
        <v>733</v>
      </c>
      <c r="C354" s="260">
        <v>6</v>
      </c>
      <c r="D354" s="260">
        <v>0</v>
      </c>
      <c r="E354" s="260"/>
      <c r="F354" s="60" t="s">
        <v>381</v>
      </c>
      <c r="G354" s="60" t="s">
        <v>46</v>
      </c>
      <c r="H354" s="258">
        <f t="shared" si="7"/>
        <v>0</v>
      </c>
      <c r="I354" s="258">
        <f>SUM(I355)</f>
        <v>0</v>
      </c>
      <c r="J354" s="258">
        <f>SUM(J355)</f>
        <v>0</v>
      </c>
    </row>
    <row r="355" spans="1:10" ht="409.5" hidden="1">
      <c r="A355" s="195">
        <v>2561</v>
      </c>
      <c r="B355" s="154" t="s">
        <v>733</v>
      </c>
      <c r="C355" s="262">
        <v>6</v>
      </c>
      <c r="D355" s="262">
        <v>1</v>
      </c>
      <c r="E355" s="262"/>
      <c r="F355" s="59" t="s">
        <v>45</v>
      </c>
      <c r="G355" s="226" t="s">
        <v>47</v>
      </c>
      <c r="H355" s="258">
        <f t="shared" si="7"/>
        <v>0</v>
      </c>
      <c r="I355" s="258">
        <f>SUM(I357:I358)</f>
        <v>0</v>
      </c>
      <c r="J355" s="258">
        <f>SUM(J357:J358)</f>
        <v>0</v>
      </c>
    </row>
    <row r="356" spans="1:10" ht="36" hidden="1">
      <c r="A356" s="195"/>
      <c r="B356" s="154"/>
      <c r="C356" s="262"/>
      <c r="D356" s="262"/>
      <c r="E356" s="262"/>
      <c r="F356" s="59" t="s">
        <v>631</v>
      </c>
      <c r="G356" s="263"/>
      <c r="H356" s="258">
        <f t="shared" si="7"/>
        <v>0</v>
      </c>
      <c r="I356" s="258"/>
      <c r="J356" s="258"/>
    </row>
    <row r="357" spans="1:10" ht="15" hidden="1">
      <c r="A357" s="195"/>
      <c r="B357" s="154"/>
      <c r="C357" s="262"/>
      <c r="D357" s="262"/>
      <c r="E357" s="262"/>
      <c r="F357" s="59" t="s">
        <v>632</v>
      </c>
      <c r="G357" s="263"/>
      <c r="H357" s="258">
        <f t="shared" si="7"/>
        <v>0</v>
      </c>
      <c r="I357" s="258"/>
      <c r="J357" s="258"/>
    </row>
    <row r="358" spans="1:10" ht="15" hidden="1">
      <c r="A358" s="195"/>
      <c r="B358" s="154"/>
      <c r="C358" s="262"/>
      <c r="D358" s="262"/>
      <c r="E358" s="262"/>
      <c r="F358" s="59" t="s">
        <v>632</v>
      </c>
      <c r="G358" s="263"/>
      <c r="H358" s="258">
        <f t="shared" si="7"/>
        <v>0</v>
      </c>
      <c r="I358" s="258"/>
      <c r="J358" s="258"/>
    </row>
    <row r="359" spans="1:10" ht="336" hidden="1">
      <c r="A359" s="186">
        <v>2600</v>
      </c>
      <c r="B359" s="259" t="s">
        <v>734</v>
      </c>
      <c r="C359" s="260">
        <v>0</v>
      </c>
      <c r="D359" s="260">
        <v>0</v>
      </c>
      <c r="E359" s="260"/>
      <c r="F359" s="147" t="s">
        <v>1067</v>
      </c>
      <c r="G359" s="73" t="s">
        <v>48</v>
      </c>
      <c r="H359" s="258">
        <f t="shared" si="7"/>
        <v>0</v>
      </c>
      <c r="I359" s="258">
        <f>SUM(I360+I365+I370+I375+I380+I385)</f>
        <v>0</v>
      </c>
      <c r="J359" s="258">
        <f>SUM(J360+J365+J370+J375+J380+J385)</f>
        <v>0</v>
      </c>
    </row>
    <row r="360" spans="1:10" s="38" customFormat="1" ht="24" customHeight="1" hidden="1">
      <c r="A360" s="195">
        <v>2610</v>
      </c>
      <c r="B360" s="259" t="s">
        <v>734</v>
      </c>
      <c r="C360" s="260">
        <v>1</v>
      </c>
      <c r="D360" s="260">
        <v>0</v>
      </c>
      <c r="E360" s="260"/>
      <c r="F360" s="60" t="s">
        <v>382</v>
      </c>
      <c r="G360" s="60" t="s">
        <v>49</v>
      </c>
      <c r="H360" s="258">
        <f t="shared" si="7"/>
        <v>0</v>
      </c>
      <c r="I360" s="258">
        <f>SUM(I361)</f>
        <v>0</v>
      </c>
      <c r="J360" s="258">
        <f>SUM(J361)</f>
        <v>0</v>
      </c>
    </row>
    <row r="361" spans="1:10" ht="216" hidden="1">
      <c r="A361" s="195">
        <v>2611</v>
      </c>
      <c r="B361" s="154" t="s">
        <v>734</v>
      </c>
      <c r="C361" s="262">
        <v>1</v>
      </c>
      <c r="D361" s="262">
        <v>1</v>
      </c>
      <c r="E361" s="262"/>
      <c r="F361" s="59" t="s">
        <v>50</v>
      </c>
      <c r="G361" s="226" t="s">
        <v>51</v>
      </c>
      <c r="H361" s="258">
        <f t="shared" si="7"/>
        <v>0</v>
      </c>
      <c r="I361" s="258">
        <f>SUM(I363:I364)</f>
        <v>0</v>
      </c>
      <c r="J361" s="258">
        <f>SUM(J363:J364)</f>
        <v>0</v>
      </c>
    </row>
    <row r="362" spans="1:10" ht="36" hidden="1">
      <c r="A362" s="195"/>
      <c r="B362" s="154"/>
      <c r="C362" s="262"/>
      <c r="D362" s="262"/>
      <c r="E362" s="262"/>
      <c r="F362" s="59" t="s">
        <v>631</v>
      </c>
      <c r="G362" s="263"/>
      <c r="H362" s="258">
        <f t="shared" si="7"/>
        <v>0</v>
      </c>
      <c r="I362" s="258"/>
      <c r="J362" s="258"/>
    </row>
    <row r="363" spans="1:10" ht="15" hidden="1">
      <c r="A363" s="195"/>
      <c r="B363" s="154"/>
      <c r="C363" s="262"/>
      <c r="D363" s="262"/>
      <c r="E363" s="262"/>
      <c r="F363" s="59" t="s">
        <v>632</v>
      </c>
      <c r="G363" s="263"/>
      <c r="H363" s="258">
        <f t="shared" si="7"/>
        <v>0</v>
      </c>
      <c r="I363" s="258"/>
      <c r="J363" s="258"/>
    </row>
    <row r="364" spans="1:10" ht="15" hidden="1">
      <c r="A364" s="195"/>
      <c r="B364" s="154"/>
      <c r="C364" s="262"/>
      <c r="D364" s="262"/>
      <c r="E364" s="262"/>
      <c r="F364" s="59" t="s">
        <v>632</v>
      </c>
      <c r="G364" s="263"/>
      <c r="H364" s="258">
        <f t="shared" si="7"/>
        <v>0</v>
      </c>
      <c r="I364" s="258"/>
      <c r="J364" s="258"/>
    </row>
    <row r="365" spans="1:10" ht="240" hidden="1">
      <c r="A365" s="195">
        <v>2620</v>
      </c>
      <c r="B365" s="259" t="s">
        <v>734</v>
      </c>
      <c r="C365" s="260">
        <v>2</v>
      </c>
      <c r="D365" s="260">
        <v>0</v>
      </c>
      <c r="E365" s="260"/>
      <c r="F365" s="60" t="s">
        <v>383</v>
      </c>
      <c r="G365" s="60" t="s">
        <v>53</v>
      </c>
      <c r="H365" s="258">
        <f t="shared" si="7"/>
        <v>0</v>
      </c>
      <c r="I365" s="258">
        <f>SUM(I366)</f>
        <v>0</v>
      </c>
      <c r="J365" s="258">
        <f>SUM(J366)</f>
        <v>0</v>
      </c>
    </row>
    <row r="366" spans="1:10" ht="240" hidden="1">
      <c r="A366" s="195">
        <v>2621</v>
      </c>
      <c r="B366" s="154" t="s">
        <v>734</v>
      </c>
      <c r="C366" s="262">
        <v>2</v>
      </c>
      <c r="D366" s="262">
        <v>1</v>
      </c>
      <c r="E366" s="262"/>
      <c r="F366" s="59" t="s">
        <v>52</v>
      </c>
      <c r="G366" s="226" t="s">
        <v>54</v>
      </c>
      <c r="H366" s="258">
        <f t="shared" si="7"/>
        <v>0</v>
      </c>
      <c r="I366" s="258">
        <f>SUM(I368:I369)</f>
        <v>0</v>
      </c>
      <c r="J366" s="258">
        <f>SUM(J368:J369)</f>
        <v>0</v>
      </c>
    </row>
    <row r="367" spans="1:10" ht="36" hidden="1">
      <c r="A367" s="195"/>
      <c r="B367" s="154"/>
      <c r="C367" s="262"/>
      <c r="D367" s="262"/>
      <c r="E367" s="262"/>
      <c r="F367" s="59" t="s">
        <v>631</v>
      </c>
      <c r="G367" s="263"/>
      <c r="H367" s="258">
        <f t="shared" si="7"/>
        <v>0</v>
      </c>
      <c r="I367" s="258"/>
      <c r="J367" s="258"/>
    </row>
    <row r="368" spans="1:10" ht="15" hidden="1">
      <c r="A368" s="195"/>
      <c r="B368" s="154"/>
      <c r="C368" s="262"/>
      <c r="D368" s="262"/>
      <c r="E368" s="262"/>
      <c r="F368" s="59" t="s">
        <v>632</v>
      </c>
      <c r="G368" s="263"/>
      <c r="H368" s="258">
        <f t="shared" si="7"/>
        <v>0</v>
      </c>
      <c r="I368" s="258"/>
      <c r="J368" s="258"/>
    </row>
    <row r="369" spans="1:10" ht="15" hidden="1">
      <c r="A369" s="195"/>
      <c r="B369" s="154"/>
      <c r="C369" s="262"/>
      <c r="D369" s="262"/>
      <c r="E369" s="262"/>
      <c r="F369" s="59" t="s">
        <v>632</v>
      </c>
      <c r="G369" s="263"/>
      <c r="H369" s="258">
        <f t="shared" si="7"/>
        <v>0</v>
      </c>
      <c r="I369" s="258"/>
      <c r="J369" s="258"/>
    </row>
    <row r="370" spans="1:10" ht="132" hidden="1">
      <c r="A370" s="195">
        <v>2630</v>
      </c>
      <c r="B370" s="259" t="s">
        <v>734</v>
      </c>
      <c r="C370" s="260">
        <v>3</v>
      </c>
      <c r="D370" s="260">
        <v>0</v>
      </c>
      <c r="E370" s="260"/>
      <c r="F370" s="60" t="s">
        <v>384</v>
      </c>
      <c r="G370" s="60" t="s">
        <v>55</v>
      </c>
      <c r="H370" s="258">
        <f t="shared" si="7"/>
        <v>0</v>
      </c>
      <c r="I370" s="258">
        <f>SUM(I371)</f>
        <v>0</v>
      </c>
      <c r="J370" s="258">
        <f>SUM(J371)</f>
        <v>0</v>
      </c>
    </row>
    <row r="371" spans="1:10" ht="132" hidden="1">
      <c r="A371" s="195">
        <v>2631</v>
      </c>
      <c r="B371" s="154" t="s">
        <v>734</v>
      </c>
      <c r="C371" s="262">
        <v>3</v>
      </c>
      <c r="D371" s="262">
        <v>1</v>
      </c>
      <c r="E371" s="262"/>
      <c r="F371" s="59" t="s">
        <v>56</v>
      </c>
      <c r="G371" s="165" t="s">
        <v>57</v>
      </c>
      <c r="H371" s="258">
        <f t="shared" si="7"/>
        <v>0</v>
      </c>
      <c r="I371" s="258">
        <f>SUM(I373:I374)</f>
        <v>0</v>
      </c>
      <c r="J371" s="258">
        <f>SUM(J373:J374)</f>
        <v>0</v>
      </c>
    </row>
    <row r="372" spans="1:10" ht="36" hidden="1">
      <c r="A372" s="195"/>
      <c r="B372" s="154"/>
      <c r="C372" s="262"/>
      <c r="D372" s="262"/>
      <c r="E372" s="262"/>
      <c r="F372" s="59" t="s">
        <v>631</v>
      </c>
      <c r="G372" s="263"/>
      <c r="H372" s="258">
        <f t="shared" si="7"/>
        <v>0</v>
      </c>
      <c r="I372" s="258"/>
      <c r="J372" s="258"/>
    </row>
    <row r="373" spans="1:10" ht="24" hidden="1">
      <c r="A373" s="195"/>
      <c r="B373" s="154"/>
      <c r="C373" s="262"/>
      <c r="D373" s="262"/>
      <c r="E373" s="195">
        <v>5113</v>
      </c>
      <c r="F373" s="59" t="s">
        <v>158</v>
      </c>
      <c r="G373" s="263"/>
      <c r="H373" s="258">
        <f t="shared" si="7"/>
        <v>0</v>
      </c>
      <c r="I373" s="258"/>
      <c r="J373" s="258"/>
    </row>
    <row r="374" spans="1:10" ht="15" hidden="1">
      <c r="A374" s="195"/>
      <c r="B374" s="154"/>
      <c r="C374" s="262"/>
      <c r="D374" s="262"/>
      <c r="E374" s="195">
        <v>5134</v>
      </c>
      <c r="F374" s="100" t="s">
        <v>612</v>
      </c>
      <c r="G374" s="263"/>
      <c r="H374" s="258">
        <f t="shared" si="7"/>
        <v>0</v>
      </c>
      <c r="I374" s="258"/>
      <c r="J374" s="258"/>
    </row>
    <row r="375" spans="1:10" ht="168" hidden="1">
      <c r="A375" s="195">
        <v>2640</v>
      </c>
      <c r="B375" s="259" t="s">
        <v>734</v>
      </c>
      <c r="C375" s="260">
        <v>4</v>
      </c>
      <c r="D375" s="260">
        <v>0</v>
      </c>
      <c r="E375" s="260"/>
      <c r="F375" s="60" t="s">
        <v>385</v>
      </c>
      <c r="G375" s="60" t="s">
        <v>58</v>
      </c>
      <c r="H375" s="258">
        <f t="shared" si="7"/>
        <v>0</v>
      </c>
      <c r="I375" s="258">
        <f>SUM(I376)</f>
        <v>0</v>
      </c>
      <c r="J375" s="258">
        <f>SUM(J376)</f>
        <v>0</v>
      </c>
    </row>
    <row r="376" spans="1:10" ht="168" hidden="1">
      <c r="A376" s="195">
        <v>2641</v>
      </c>
      <c r="B376" s="154" t="s">
        <v>734</v>
      </c>
      <c r="C376" s="262">
        <v>4</v>
      </c>
      <c r="D376" s="262">
        <v>1</v>
      </c>
      <c r="E376" s="262"/>
      <c r="F376" s="59" t="s">
        <v>59</v>
      </c>
      <c r="G376" s="226" t="s">
        <v>60</v>
      </c>
      <c r="H376" s="258">
        <f t="shared" si="7"/>
        <v>0</v>
      </c>
      <c r="I376" s="258">
        <f>SUM(I378:I379)</f>
        <v>0</v>
      </c>
      <c r="J376" s="258">
        <f>SUM(J378:J379)</f>
        <v>0</v>
      </c>
    </row>
    <row r="377" spans="1:10" ht="36" hidden="1">
      <c r="A377" s="195"/>
      <c r="B377" s="154"/>
      <c r="C377" s="262"/>
      <c r="D377" s="262"/>
      <c r="E377" s="262"/>
      <c r="F377" s="59" t="s">
        <v>631</v>
      </c>
      <c r="G377" s="263"/>
      <c r="H377" s="258">
        <f t="shared" si="7"/>
        <v>0</v>
      </c>
      <c r="I377" s="258"/>
      <c r="J377" s="258"/>
    </row>
    <row r="378" spans="1:10" ht="15" hidden="1">
      <c r="A378" s="195">
        <v>5113</v>
      </c>
      <c r="B378" s="154"/>
      <c r="C378" s="262"/>
      <c r="D378" s="262"/>
      <c r="E378" s="262"/>
      <c r="F378" s="59"/>
      <c r="G378" s="263"/>
      <c r="H378" s="258">
        <f t="shared" si="7"/>
        <v>0</v>
      </c>
      <c r="I378" s="258"/>
      <c r="J378" s="258"/>
    </row>
    <row r="379" spans="1:10" ht="15" hidden="1">
      <c r="A379" s="195">
        <v>5134</v>
      </c>
      <c r="B379" s="154"/>
      <c r="C379" s="262"/>
      <c r="D379" s="262"/>
      <c r="E379" s="262"/>
      <c r="F379" s="100"/>
      <c r="G379" s="263"/>
      <c r="H379" s="258">
        <f t="shared" si="7"/>
        <v>0</v>
      </c>
      <c r="I379" s="258"/>
      <c r="J379" s="258"/>
    </row>
    <row r="380" spans="1:10" ht="372" hidden="1">
      <c r="A380" s="195">
        <v>2650</v>
      </c>
      <c r="B380" s="259" t="s">
        <v>734</v>
      </c>
      <c r="C380" s="260">
        <v>5</v>
      </c>
      <c r="D380" s="260">
        <v>0</v>
      </c>
      <c r="E380" s="260"/>
      <c r="F380" s="60" t="s">
        <v>181</v>
      </c>
      <c r="G380" s="60" t="s">
        <v>67</v>
      </c>
      <c r="H380" s="258">
        <f t="shared" si="7"/>
        <v>0</v>
      </c>
      <c r="I380" s="258">
        <f>SUM(I381)</f>
        <v>0</v>
      </c>
      <c r="J380" s="258">
        <f>SUM(J381)</f>
        <v>0</v>
      </c>
    </row>
    <row r="381" spans="1:10" ht="38.25" customHeight="1" hidden="1">
      <c r="A381" s="195">
        <v>2651</v>
      </c>
      <c r="B381" s="154" t="s">
        <v>734</v>
      </c>
      <c r="C381" s="262">
        <v>5</v>
      </c>
      <c r="D381" s="262">
        <v>1</v>
      </c>
      <c r="E381" s="262"/>
      <c r="F381" s="59" t="s">
        <v>66</v>
      </c>
      <c r="G381" s="226" t="s">
        <v>68</v>
      </c>
      <c r="H381" s="258">
        <f t="shared" si="7"/>
        <v>0</v>
      </c>
      <c r="I381" s="258">
        <f>SUM(I383:I384)</f>
        <v>0</v>
      </c>
      <c r="J381" s="258">
        <f>SUM(J383:J384)</f>
        <v>0</v>
      </c>
    </row>
    <row r="382" spans="1:10" ht="36" hidden="1">
      <c r="A382" s="195"/>
      <c r="B382" s="154"/>
      <c r="C382" s="262"/>
      <c r="D382" s="262"/>
      <c r="E382" s="262"/>
      <c r="F382" s="59" t="s">
        <v>631</v>
      </c>
      <c r="G382" s="263"/>
      <c r="H382" s="258">
        <f t="shared" si="7"/>
        <v>0</v>
      </c>
      <c r="I382" s="258"/>
      <c r="J382" s="258"/>
    </row>
    <row r="383" spans="1:10" ht="15" hidden="1">
      <c r="A383" s="195"/>
      <c r="B383" s="154"/>
      <c r="C383" s="262"/>
      <c r="D383" s="262"/>
      <c r="E383" s="262"/>
      <c r="F383" s="59" t="s">
        <v>632</v>
      </c>
      <c r="G383" s="263"/>
      <c r="H383" s="258">
        <f t="shared" si="7"/>
        <v>0</v>
      </c>
      <c r="I383" s="258"/>
      <c r="J383" s="258"/>
    </row>
    <row r="384" spans="1:10" ht="15" hidden="1">
      <c r="A384" s="195"/>
      <c r="B384" s="154"/>
      <c r="C384" s="262"/>
      <c r="D384" s="262"/>
      <c r="E384" s="262"/>
      <c r="F384" s="59" t="s">
        <v>632</v>
      </c>
      <c r="G384" s="263"/>
      <c r="H384" s="258">
        <f t="shared" si="7"/>
        <v>0</v>
      </c>
      <c r="I384" s="258"/>
      <c r="J384" s="258"/>
    </row>
    <row r="385" spans="1:10" ht="409.5" hidden="1">
      <c r="A385" s="195">
        <v>2660</v>
      </c>
      <c r="B385" s="259" t="s">
        <v>734</v>
      </c>
      <c r="C385" s="260">
        <v>6</v>
      </c>
      <c r="D385" s="260">
        <v>0</v>
      </c>
      <c r="E385" s="260"/>
      <c r="F385" s="60" t="s">
        <v>387</v>
      </c>
      <c r="G385" s="268" t="s">
        <v>81</v>
      </c>
      <c r="H385" s="258">
        <f t="shared" si="7"/>
        <v>0</v>
      </c>
      <c r="I385" s="258">
        <f>SUM(I386)</f>
        <v>0</v>
      </c>
      <c r="J385" s="258">
        <f>SUM(J386)</f>
        <v>0</v>
      </c>
    </row>
    <row r="386" spans="1:10" ht="409.5" hidden="1">
      <c r="A386" s="195">
        <v>2661</v>
      </c>
      <c r="B386" s="154" t="s">
        <v>734</v>
      </c>
      <c r="C386" s="262">
        <v>6</v>
      </c>
      <c r="D386" s="262">
        <v>1</v>
      </c>
      <c r="E386" s="262"/>
      <c r="F386" s="59" t="s">
        <v>69</v>
      </c>
      <c r="G386" s="226" t="s">
        <v>82</v>
      </c>
      <c r="H386" s="258">
        <f t="shared" si="7"/>
        <v>0</v>
      </c>
      <c r="I386" s="258">
        <f>SUM(I388:I389)</f>
        <v>0</v>
      </c>
      <c r="J386" s="258">
        <f>SUM(J388:J389)</f>
        <v>0</v>
      </c>
    </row>
    <row r="387" spans="1:10" ht="36" hidden="1">
      <c r="A387" s="195"/>
      <c r="B387" s="154"/>
      <c r="C387" s="262"/>
      <c r="D387" s="262"/>
      <c r="E387" s="262"/>
      <c r="F387" s="59" t="s">
        <v>631</v>
      </c>
      <c r="G387" s="263"/>
      <c r="H387" s="258">
        <f t="shared" si="7"/>
        <v>0</v>
      </c>
      <c r="I387" s="258"/>
      <c r="J387" s="258"/>
    </row>
    <row r="388" spans="1:10" ht="15" hidden="1">
      <c r="A388" s="195"/>
      <c r="B388" s="154"/>
      <c r="C388" s="262"/>
      <c r="D388" s="262"/>
      <c r="E388" s="262"/>
      <c r="F388" s="59" t="s">
        <v>632</v>
      </c>
      <c r="G388" s="263"/>
      <c r="H388" s="258">
        <f t="shared" si="7"/>
        <v>0</v>
      </c>
      <c r="I388" s="258"/>
      <c r="J388" s="258"/>
    </row>
    <row r="389" spans="1:10" ht="15" hidden="1">
      <c r="A389" s="195"/>
      <c r="B389" s="154"/>
      <c r="C389" s="262"/>
      <c r="D389" s="262"/>
      <c r="E389" s="262"/>
      <c r="F389" s="59" t="s">
        <v>632</v>
      </c>
      <c r="G389" s="263"/>
      <c r="H389" s="258">
        <f t="shared" si="7"/>
        <v>0</v>
      </c>
      <c r="I389" s="258"/>
      <c r="J389" s="258"/>
    </row>
    <row r="390" spans="1:10" ht="72" hidden="1">
      <c r="A390" s="186">
        <v>2700</v>
      </c>
      <c r="B390" s="259" t="s">
        <v>735</v>
      </c>
      <c r="C390" s="260">
        <v>0</v>
      </c>
      <c r="D390" s="260">
        <v>0</v>
      </c>
      <c r="E390" s="260"/>
      <c r="F390" s="147" t="s">
        <v>1068</v>
      </c>
      <c r="G390" s="73" t="s">
        <v>83</v>
      </c>
      <c r="H390" s="258">
        <f t="shared" si="7"/>
        <v>0</v>
      </c>
      <c r="I390" s="258">
        <f>SUM(I391+I404+I421+I438+I443+I448)</f>
        <v>0</v>
      </c>
      <c r="J390" s="258">
        <f>SUM(J391+J404+J421+J438+J443+J448)</f>
        <v>0</v>
      </c>
    </row>
    <row r="391" spans="1:10" s="38" customFormat="1" ht="15" customHeight="1" hidden="1">
      <c r="A391" s="195">
        <v>2710</v>
      </c>
      <c r="B391" s="259" t="s">
        <v>735</v>
      </c>
      <c r="C391" s="260">
        <v>1</v>
      </c>
      <c r="D391" s="260">
        <v>0</v>
      </c>
      <c r="E391" s="260"/>
      <c r="F391" s="60" t="s">
        <v>388</v>
      </c>
      <c r="G391" s="60" t="s">
        <v>84</v>
      </c>
      <c r="H391" s="258">
        <f t="shared" si="7"/>
        <v>0</v>
      </c>
      <c r="I391" s="258">
        <f>SUM(I392+I396+I400)</f>
        <v>0</v>
      </c>
      <c r="J391" s="258">
        <f>SUM(J392+J396+J400)</f>
        <v>0</v>
      </c>
    </row>
    <row r="392" spans="1:10" ht="264" hidden="1">
      <c r="A392" s="195">
        <v>2711</v>
      </c>
      <c r="B392" s="154" t="s">
        <v>735</v>
      </c>
      <c r="C392" s="262">
        <v>1</v>
      </c>
      <c r="D392" s="262">
        <v>1</v>
      </c>
      <c r="E392" s="262"/>
      <c r="F392" s="59" t="s">
        <v>85</v>
      </c>
      <c r="G392" s="226" t="s">
        <v>86</v>
      </c>
      <c r="H392" s="258">
        <f t="shared" si="7"/>
        <v>0</v>
      </c>
      <c r="I392" s="258">
        <f>SUM(I394:I395)</f>
        <v>0</v>
      </c>
      <c r="J392" s="258">
        <f>SUM(J394:J395)</f>
        <v>0</v>
      </c>
    </row>
    <row r="393" spans="1:10" ht="36" hidden="1">
      <c r="A393" s="195"/>
      <c r="B393" s="154"/>
      <c r="C393" s="262"/>
      <c r="D393" s="262"/>
      <c r="E393" s="262"/>
      <c r="F393" s="59" t="s">
        <v>631</v>
      </c>
      <c r="G393" s="263"/>
      <c r="H393" s="258">
        <f t="shared" si="7"/>
        <v>0</v>
      </c>
      <c r="I393" s="258"/>
      <c r="J393" s="258"/>
    </row>
    <row r="394" spans="1:10" ht="15" hidden="1">
      <c r="A394" s="195"/>
      <c r="B394" s="154"/>
      <c r="C394" s="262"/>
      <c r="D394" s="262"/>
      <c r="E394" s="262"/>
      <c r="F394" s="59" t="s">
        <v>632</v>
      </c>
      <c r="G394" s="263"/>
      <c r="H394" s="258">
        <f t="shared" si="7"/>
        <v>0</v>
      </c>
      <c r="I394" s="258"/>
      <c r="J394" s="258"/>
    </row>
    <row r="395" spans="1:10" ht="15" hidden="1">
      <c r="A395" s="195"/>
      <c r="B395" s="154"/>
      <c r="C395" s="262"/>
      <c r="D395" s="262"/>
      <c r="E395" s="262"/>
      <c r="F395" s="59" t="s">
        <v>632</v>
      </c>
      <c r="G395" s="263"/>
      <c r="H395" s="258">
        <f t="shared" si="7"/>
        <v>0</v>
      </c>
      <c r="I395" s="258"/>
      <c r="J395" s="258"/>
    </row>
    <row r="396" spans="1:10" ht="240" hidden="1">
      <c r="A396" s="195">
        <v>2712</v>
      </c>
      <c r="B396" s="154" t="s">
        <v>735</v>
      </c>
      <c r="C396" s="262">
        <v>1</v>
      </c>
      <c r="D396" s="262">
        <v>2</v>
      </c>
      <c r="E396" s="262"/>
      <c r="F396" s="59" t="s">
        <v>87</v>
      </c>
      <c r="G396" s="226" t="s">
        <v>88</v>
      </c>
      <c r="H396" s="258">
        <f t="shared" si="7"/>
        <v>0</v>
      </c>
      <c r="I396" s="258">
        <f>SUM(I398:I399)</f>
        <v>0</v>
      </c>
      <c r="J396" s="258">
        <f>SUM(J398:J399)</f>
        <v>0</v>
      </c>
    </row>
    <row r="397" spans="1:10" ht="36" hidden="1">
      <c r="A397" s="195"/>
      <c r="B397" s="154"/>
      <c r="C397" s="262"/>
      <c r="D397" s="262"/>
      <c r="E397" s="262"/>
      <c r="F397" s="59" t="s">
        <v>631</v>
      </c>
      <c r="G397" s="263"/>
      <c r="H397" s="258">
        <f t="shared" si="7"/>
        <v>0</v>
      </c>
      <c r="I397" s="258"/>
      <c r="J397" s="258"/>
    </row>
    <row r="398" spans="1:10" ht="15" hidden="1">
      <c r="A398" s="195"/>
      <c r="B398" s="154"/>
      <c r="C398" s="262"/>
      <c r="D398" s="262"/>
      <c r="E398" s="262"/>
      <c r="F398" s="59" t="s">
        <v>632</v>
      </c>
      <c r="G398" s="263"/>
      <c r="H398" s="258">
        <f t="shared" si="7"/>
        <v>0</v>
      </c>
      <c r="I398" s="258"/>
      <c r="J398" s="258"/>
    </row>
    <row r="399" spans="1:10" ht="15" hidden="1">
      <c r="A399" s="195"/>
      <c r="B399" s="154"/>
      <c r="C399" s="262"/>
      <c r="D399" s="262"/>
      <c r="E399" s="262"/>
      <c r="F399" s="59" t="s">
        <v>632</v>
      </c>
      <c r="G399" s="263"/>
      <c r="H399" s="258">
        <f t="shared" si="7"/>
        <v>0</v>
      </c>
      <c r="I399" s="258"/>
      <c r="J399" s="258"/>
    </row>
    <row r="400" spans="1:10" ht="396" hidden="1">
      <c r="A400" s="195">
        <v>2713</v>
      </c>
      <c r="B400" s="154" t="s">
        <v>735</v>
      </c>
      <c r="C400" s="262">
        <v>1</v>
      </c>
      <c r="D400" s="262">
        <v>3</v>
      </c>
      <c r="E400" s="262"/>
      <c r="F400" s="59" t="s">
        <v>467</v>
      </c>
      <c r="G400" s="226" t="s">
        <v>89</v>
      </c>
      <c r="H400" s="258">
        <f t="shared" si="7"/>
        <v>0</v>
      </c>
      <c r="I400" s="258">
        <f>SUM(I402:I403)</f>
        <v>0</v>
      </c>
      <c r="J400" s="258">
        <f>SUM(J402:J403)</f>
        <v>0</v>
      </c>
    </row>
    <row r="401" spans="1:10" ht="36" hidden="1">
      <c r="A401" s="195"/>
      <c r="B401" s="154"/>
      <c r="C401" s="262"/>
      <c r="D401" s="262"/>
      <c r="E401" s="262"/>
      <c r="F401" s="59" t="s">
        <v>631</v>
      </c>
      <c r="G401" s="263"/>
      <c r="H401" s="258">
        <f t="shared" si="7"/>
        <v>0</v>
      </c>
      <c r="I401" s="258"/>
      <c r="J401" s="258"/>
    </row>
    <row r="402" spans="1:10" ht="15" hidden="1">
      <c r="A402" s="195"/>
      <c r="B402" s="154"/>
      <c r="C402" s="262"/>
      <c r="D402" s="262"/>
      <c r="E402" s="262"/>
      <c r="F402" s="59" t="s">
        <v>632</v>
      </c>
      <c r="G402" s="263"/>
      <c r="H402" s="258">
        <f t="shared" si="7"/>
        <v>0</v>
      </c>
      <c r="I402" s="258"/>
      <c r="J402" s="258"/>
    </row>
    <row r="403" spans="1:10" ht="15" hidden="1">
      <c r="A403" s="195"/>
      <c r="B403" s="154"/>
      <c r="C403" s="262"/>
      <c r="D403" s="262"/>
      <c r="E403" s="262"/>
      <c r="F403" s="59" t="s">
        <v>632</v>
      </c>
      <c r="G403" s="263"/>
      <c r="H403" s="258">
        <f t="shared" si="7"/>
        <v>0</v>
      </c>
      <c r="I403" s="258"/>
      <c r="J403" s="258"/>
    </row>
    <row r="404" spans="1:10" ht="216" hidden="1">
      <c r="A404" s="195">
        <v>2720</v>
      </c>
      <c r="B404" s="259" t="s">
        <v>735</v>
      </c>
      <c r="C404" s="260">
        <v>2</v>
      </c>
      <c r="D404" s="260">
        <v>0</v>
      </c>
      <c r="E404" s="260"/>
      <c r="F404" s="60" t="s">
        <v>389</v>
      </c>
      <c r="G404" s="60" t="s">
        <v>90</v>
      </c>
      <c r="H404" s="258">
        <f t="shared" si="7"/>
        <v>0</v>
      </c>
      <c r="I404" s="258">
        <f>SUM(I405,I409,I413,I417)</f>
        <v>0</v>
      </c>
      <c r="J404" s="258">
        <f>SUM(J405,J409,J413,J417)</f>
        <v>0</v>
      </c>
    </row>
    <row r="405" spans="1:10" ht="264" hidden="1">
      <c r="A405" s="195">
        <v>2721</v>
      </c>
      <c r="B405" s="154" t="s">
        <v>735</v>
      </c>
      <c r="C405" s="262">
        <v>2</v>
      </c>
      <c r="D405" s="262">
        <v>1</v>
      </c>
      <c r="E405" s="262"/>
      <c r="F405" s="59" t="s">
        <v>91</v>
      </c>
      <c r="G405" s="226" t="s">
        <v>92</v>
      </c>
      <c r="H405" s="258">
        <f t="shared" si="7"/>
        <v>0</v>
      </c>
      <c r="I405" s="258">
        <f>SUM(I407:I408)</f>
        <v>0</v>
      </c>
      <c r="J405" s="258">
        <f>SUM(J407:J408)</f>
        <v>0</v>
      </c>
    </row>
    <row r="406" spans="1:10" ht="36" hidden="1">
      <c r="A406" s="195"/>
      <c r="B406" s="154"/>
      <c r="C406" s="262"/>
      <c r="D406" s="262"/>
      <c r="E406" s="262"/>
      <c r="F406" s="59" t="s">
        <v>631</v>
      </c>
      <c r="G406" s="263"/>
      <c r="H406" s="258">
        <f aca="true" t="shared" si="8" ref="H406:H502">SUM(I406:J406)</f>
        <v>0</v>
      </c>
      <c r="I406" s="258"/>
      <c r="J406" s="258"/>
    </row>
    <row r="407" spans="1:10" ht="15" hidden="1">
      <c r="A407" s="195"/>
      <c r="B407" s="154"/>
      <c r="C407" s="262"/>
      <c r="D407" s="262"/>
      <c r="E407" s="262"/>
      <c r="F407" s="59" t="s">
        <v>632</v>
      </c>
      <c r="G407" s="263"/>
      <c r="H407" s="258">
        <f t="shared" si="8"/>
        <v>0</v>
      </c>
      <c r="I407" s="258"/>
      <c r="J407" s="258"/>
    </row>
    <row r="408" spans="1:10" ht="15" hidden="1">
      <c r="A408" s="195"/>
      <c r="B408" s="154"/>
      <c r="C408" s="262"/>
      <c r="D408" s="262"/>
      <c r="E408" s="262"/>
      <c r="F408" s="59" t="s">
        <v>632</v>
      </c>
      <c r="G408" s="263"/>
      <c r="H408" s="258">
        <f t="shared" si="8"/>
        <v>0</v>
      </c>
      <c r="I408" s="258"/>
      <c r="J408" s="258"/>
    </row>
    <row r="409" spans="1:10" ht="312" hidden="1">
      <c r="A409" s="195">
        <v>2722</v>
      </c>
      <c r="B409" s="154" t="s">
        <v>735</v>
      </c>
      <c r="C409" s="262">
        <v>2</v>
      </c>
      <c r="D409" s="262">
        <v>2</v>
      </c>
      <c r="E409" s="262"/>
      <c r="F409" s="59" t="s">
        <v>93</v>
      </c>
      <c r="G409" s="226" t="s">
        <v>94</v>
      </c>
      <c r="H409" s="258">
        <f t="shared" si="8"/>
        <v>0</v>
      </c>
      <c r="I409" s="258">
        <f>SUM(I411:I412)</f>
        <v>0</v>
      </c>
      <c r="J409" s="258">
        <f>SUM(J411:J412)</f>
        <v>0</v>
      </c>
    </row>
    <row r="410" spans="1:10" ht="20.25" customHeight="1" hidden="1">
      <c r="A410" s="195"/>
      <c r="B410" s="154"/>
      <c r="C410" s="262"/>
      <c r="D410" s="262"/>
      <c r="E410" s="262"/>
      <c r="F410" s="59" t="s">
        <v>631</v>
      </c>
      <c r="G410" s="263"/>
      <c r="H410" s="258">
        <f t="shared" si="8"/>
        <v>0</v>
      </c>
      <c r="I410" s="258"/>
      <c r="J410" s="258"/>
    </row>
    <row r="411" spans="1:10" ht="15" hidden="1">
      <c r="A411" s="195"/>
      <c r="B411" s="154"/>
      <c r="C411" s="262"/>
      <c r="D411" s="262"/>
      <c r="E411" s="262"/>
      <c r="F411" s="59" t="s">
        <v>632</v>
      </c>
      <c r="G411" s="263"/>
      <c r="H411" s="258">
        <f t="shared" si="8"/>
        <v>0</v>
      </c>
      <c r="I411" s="258"/>
      <c r="J411" s="258"/>
    </row>
    <row r="412" spans="1:10" ht="15" hidden="1">
      <c r="A412" s="195"/>
      <c r="B412" s="154"/>
      <c r="C412" s="262"/>
      <c r="D412" s="262"/>
      <c r="E412" s="262"/>
      <c r="F412" s="59" t="s">
        <v>632</v>
      </c>
      <c r="G412" s="263"/>
      <c r="H412" s="258">
        <f t="shared" si="8"/>
        <v>0</v>
      </c>
      <c r="I412" s="258"/>
      <c r="J412" s="258"/>
    </row>
    <row r="413" spans="1:10" ht="168" hidden="1">
      <c r="A413" s="195">
        <v>2723</v>
      </c>
      <c r="B413" s="154" t="s">
        <v>735</v>
      </c>
      <c r="C413" s="262">
        <v>2</v>
      </c>
      <c r="D413" s="262">
        <v>3</v>
      </c>
      <c r="E413" s="262"/>
      <c r="F413" s="59" t="s">
        <v>468</v>
      </c>
      <c r="G413" s="226" t="s">
        <v>95</v>
      </c>
      <c r="H413" s="258">
        <f t="shared" si="8"/>
        <v>0</v>
      </c>
      <c r="I413" s="258">
        <f>SUM(I415:I416)</f>
        <v>0</v>
      </c>
      <c r="J413" s="258">
        <f>SUM(J415:J416)</f>
        <v>0</v>
      </c>
    </row>
    <row r="414" spans="1:10" ht="36" hidden="1">
      <c r="A414" s="195"/>
      <c r="B414" s="154"/>
      <c r="C414" s="262"/>
      <c r="D414" s="262"/>
      <c r="E414" s="262"/>
      <c r="F414" s="59" t="s">
        <v>631</v>
      </c>
      <c r="G414" s="263"/>
      <c r="H414" s="258">
        <f t="shared" si="8"/>
        <v>0</v>
      </c>
      <c r="I414" s="258"/>
      <c r="J414" s="258"/>
    </row>
    <row r="415" spans="1:10" ht="15" hidden="1">
      <c r="A415" s="195"/>
      <c r="B415" s="154"/>
      <c r="C415" s="262"/>
      <c r="D415" s="262"/>
      <c r="E415" s="262"/>
      <c r="F415" s="59" t="s">
        <v>632</v>
      </c>
      <c r="G415" s="263"/>
      <c r="H415" s="258">
        <f t="shared" si="8"/>
        <v>0</v>
      </c>
      <c r="I415" s="258"/>
      <c r="J415" s="258"/>
    </row>
    <row r="416" spans="1:10" ht="15" hidden="1">
      <c r="A416" s="195"/>
      <c r="B416" s="154"/>
      <c r="C416" s="262"/>
      <c r="D416" s="262"/>
      <c r="E416" s="262"/>
      <c r="F416" s="59" t="s">
        <v>632</v>
      </c>
      <c r="G416" s="263"/>
      <c r="H416" s="258">
        <f t="shared" si="8"/>
        <v>0</v>
      </c>
      <c r="I416" s="258"/>
      <c r="J416" s="258"/>
    </row>
    <row r="417" spans="1:10" ht="228" hidden="1">
      <c r="A417" s="195">
        <v>2724</v>
      </c>
      <c r="B417" s="154" t="s">
        <v>735</v>
      </c>
      <c r="C417" s="262">
        <v>2</v>
      </c>
      <c r="D417" s="262">
        <v>4</v>
      </c>
      <c r="E417" s="262"/>
      <c r="F417" s="59" t="s">
        <v>96</v>
      </c>
      <c r="G417" s="226" t="s">
        <v>98</v>
      </c>
      <c r="H417" s="258">
        <f t="shared" si="8"/>
        <v>0</v>
      </c>
      <c r="I417" s="258">
        <f>SUM(I419:I420)</f>
        <v>0</v>
      </c>
      <c r="J417" s="258">
        <f>SUM(J419:J420)</f>
        <v>0</v>
      </c>
    </row>
    <row r="418" spans="1:10" ht="36" hidden="1">
      <c r="A418" s="195"/>
      <c r="B418" s="154"/>
      <c r="C418" s="262"/>
      <c r="D418" s="262"/>
      <c r="E418" s="262"/>
      <c r="F418" s="59" t="s">
        <v>631</v>
      </c>
      <c r="G418" s="263"/>
      <c r="H418" s="258">
        <f t="shared" si="8"/>
        <v>0</v>
      </c>
      <c r="I418" s="258"/>
      <c r="J418" s="258"/>
    </row>
    <row r="419" spans="1:10" ht="15" hidden="1">
      <c r="A419" s="195"/>
      <c r="B419" s="154"/>
      <c r="C419" s="262"/>
      <c r="D419" s="262"/>
      <c r="E419" s="262"/>
      <c r="F419" s="59" t="s">
        <v>632</v>
      </c>
      <c r="G419" s="263"/>
      <c r="H419" s="258">
        <f t="shared" si="8"/>
        <v>0</v>
      </c>
      <c r="I419" s="258"/>
      <c r="J419" s="258"/>
    </row>
    <row r="420" spans="1:10" ht="15" hidden="1">
      <c r="A420" s="195"/>
      <c r="B420" s="154"/>
      <c r="C420" s="262"/>
      <c r="D420" s="262"/>
      <c r="E420" s="262"/>
      <c r="F420" s="59" t="s">
        <v>632</v>
      </c>
      <c r="G420" s="263"/>
      <c r="H420" s="258">
        <f t="shared" si="8"/>
        <v>0</v>
      </c>
      <c r="I420" s="258"/>
      <c r="J420" s="258"/>
    </row>
    <row r="421" spans="1:10" ht="192" hidden="1">
      <c r="A421" s="195">
        <v>2730</v>
      </c>
      <c r="B421" s="259" t="s">
        <v>735</v>
      </c>
      <c r="C421" s="260">
        <v>3</v>
      </c>
      <c r="D421" s="260">
        <v>0</v>
      </c>
      <c r="E421" s="260"/>
      <c r="F421" s="60" t="s">
        <v>390</v>
      </c>
      <c r="G421" s="60" t="s">
        <v>101</v>
      </c>
      <c r="H421" s="258">
        <f t="shared" si="8"/>
        <v>0</v>
      </c>
      <c r="I421" s="258">
        <f>SUM(I422,I426,I430,I434)</f>
        <v>0</v>
      </c>
      <c r="J421" s="258">
        <f>SUM(J422,J426,J430,J434)</f>
        <v>0</v>
      </c>
    </row>
    <row r="422" spans="1:10" ht="276" hidden="1">
      <c r="A422" s="195">
        <v>2731</v>
      </c>
      <c r="B422" s="154" t="s">
        <v>735</v>
      </c>
      <c r="C422" s="262">
        <v>3</v>
      </c>
      <c r="D422" s="262">
        <v>1</v>
      </c>
      <c r="E422" s="262"/>
      <c r="F422" s="59" t="s">
        <v>102</v>
      </c>
      <c r="G422" s="263" t="s">
        <v>103</v>
      </c>
      <c r="H422" s="258">
        <f t="shared" si="8"/>
        <v>0</v>
      </c>
      <c r="I422" s="258">
        <f>SUM(I424:I425)</f>
        <v>0</v>
      </c>
      <c r="J422" s="258">
        <f>SUM(J424:J425)</f>
        <v>0</v>
      </c>
    </row>
    <row r="423" spans="1:10" ht="15" customHeight="1" hidden="1">
      <c r="A423" s="195"/>
      <c r="B423" s="154"/>
      <c r="C423" s="262"/>
      <c r="D423" s="262"/>
      <c r="E423" s="262"/>
      <c r="F423" s="59" t="s">
        <v>631</v>
      </c>
      <c r="G423" s="263"/>
      <c r="H423" s="258">
        <f t="shared" si="8"/>
        <v>0</v>
      </c>
      <c r="I423" s="258"/>
      <c r="J423" s="258"/>
    </row>
    <row r="424" spans="1:10" ht="15" hidden="1">
      <c r="A424" s="195"/>
      <c r="B424" s="154"/>
      <c r="C424" s="262"/>
      <c r="D424" s="262"/>
      <c r="E424" s="262"/>
      <c r="F424" s="59" t="s">
        <v>632</v>
      </c>
      <c r="G424" s="263"/>
      <c r="H424" s="258">
        <f t="shared" si="8"/>
        <v>0</v>
      </c>
      <c r="I424" s="258"/>
      <c r="J424" s="258"/>
    </row>
    <row r="425" spans="1:10" ht="15" hidden="1">
      <c r="A425" s="195"/>
      <c r="B425" s="154"/>
      <c r="C425" s="262"/>
      <c r="D425" s="262"/>
      <c r="E425" s="262"/>
      <c r="F425" s="59" t="s">
        <v>632</v>
      </c>
      <c r="G425" s="263"/>
      <c r="H425" s="258">
        <f t="shared" si="8"/>
        <v>0</v>
      </c>
      <c r="I425" s="258"/>
      <c r="J425" s="258"/>
    </row>
    <row r="426" spans="1:10" ht="324" hidden="1">
      <c r="A426" s="195">
        <v>2732</v>
      </c>
      <c r="B426" s="154" t="s">
        <v>735</v>
      </c>
      <c r="C426" s="262">
        <v>3</v>
      </c>
      <c r="D426" s="262">
        <v>2</v>
      </c>
      <c r="E426" s="262"/>
      <c r="F426" s="59" t="s">
        <v>104</v>
      </c>
      <c r="G426" s="263" t="s">
        <v>105</v>
      </c>
      <c r="H426" s="258">
        <f t="shared" si="8"/>
        <v>0</v>
      </c>
      <c r="I426" s="258">
        <f>SUM(I428:I429)</f>
        <v>0</v>
      </c>
      <c r="J426" s="258">
        <f>SUM(J428:J429)</f>
        <v>0</v>
      </c>
    </row>
    <row r="427" spans="1:10" ht="18" customHeight="1" hidden="1">
      <c r="A427" s="195"/>
      <c r="B427" s="154"/>
      <c r="C427" s="262"/>
      <c r="D427" s="262"/>
      <c r="E427" s="262"/>
      <c r="F427" s="59" t="s">
        <v>631</v>
      </c>
      <c r="G427" s="263"/>
      <c r="H427" s="258">
        <f t="shared" si="8"/>
        <v>0</v>
      </c>
      <c r="I427" s="258"/>
      <c r="J427" s="258"/>
    </row>
    <row r="428" spans="1:10" ht="15" hidden="1">
      <c r="A428" s="195"/>
      <c r="B428" s="154"/>
      <c r="C428" s="262"/>
      <c r="D428" s="262"/>
      <c r="E428" s="262"/>
      <c r="F428" s="59" t="s">
        <v>632</v>
      </c>
      <c r="G428" s="263"/>
      <c r="H428" s="258">
        <f t="shared" si="8"/>
        <v>0</v>
      </c>
      <c r="I428" s="258"/>
      <c r="J428" s="258"/>
    </row>
    <row r="429" spans="1:10" ht="15" hidden="1">
      <c r="A429" s="195"/>
      <c r="B429" s="154"/>
      <c r="C429" s="262"/>
      <c r="D429" s="262"/>
      <c r="E429" s="262"/>
      <c r="F429" s="59" t="s">
        <v>632</v>
      </c>
      <c r="G429" s="263"/>
      <c r="H429" s="258">
        <f t="shared" si="8"/>
        <v>0</v>
      </c>
      <c r="I429" s="258"/>
      <c r="J429" s="258"/>
    </row>
    <row r="430" spans="1:10" ht="396" hidden="1">
      <c r="A430" s="195">
        <v>2733</v>
      </c>
      <c r="B430" s="154" t="s">
        <v>735</v>
      </c>
      <c r="C430" s="262">
        <v>3</v>
      </c>
      <c r="D430" s="262">
        <v>3</v>
      </c>
      <c r="E430" s="262"/>
      <c r="F430" s="59" t="s">
        <v>106</v>
      </c>
      <c r="G430" s="263" t="s">
        <v>107</v>
      </c>
      <c r="H430" s="258">
        <f t="shared" si="8"/>
        <v>0</v>
      </c>
      <c r="I430" s="258">
        <f>SUM(I432:I433)</f>
        <v>0</v>
      </c>
      <c r="J430" s="258">
        <f>SUM(J432:J433)</f>
        <v>0</v>
      </c>
    </row>
    <row r="431" spans="1:10" ht="23.25" customHeight="1" hidden="1">
      <c r="A431" s="195"/>
      <c r="B431" s="154"/>
      <c r="C431" s="262"/>
      <c r="D431" s="262"/>
      <c r="E431" s="262"/>
      <c r="F431" s="59" t="s">
        <v>631</v>
      </c>
      <c r="G431" s="263"/>
      <c r="H431" s="258">
        <f t="shared" si="8"/>
        <v>0</v>
      </c>
      <c r="I431" s="258"/>
      <c r="J431" s="258"/>
    </row>
    <row r="432" spans="1:10" ht="15" hidden="1">
      <c r="A432" s="195"/>
      <c r="B432" s="154"/>
      <c r="C432" s="262"/>
      <c r="D432" s="262"/>
      <c r="E432" s="262"/>
      <c r="F432" s="59" t="s">
        <v>632</v>
      </c>
      <c r="G432" s="263"/>
      <c r="H432" s="258">
        <f t="shared" si="8"/>
        <v>0</v>
      </c>
      <c r="I432" s="258"/>
      <c r="J432" s="258"/>
    </row>
    <row r="433" spans="1:10" ht="15" hidden="1">
      <c r="A433" s="195"/>
      <c r="B433" s="154"/>
      <c r="C433" s="262"/>
      <c r="D433" s="262"/>
      <c r="E433" s="262"/>
      <c r="F433" s="59" t="s">
        <v>632</v>
      </c>
      <c r="G433" s="263"/>
      <c r="H433" s="258">
        <f t="shared" si="8"/>
        <v>0</v>
      </c>
      <c r="I433" s="258"/>
      <c r="J433" s="258"/>
    </row>
    <row r="434" spans="1:10" ht="408" hidden="1">
      <c r="A434" s="195">
        <v>2734</v>
      </c>
      <c r="B434" s="154" t="s">
        <v>735</v>
      </c>
      <c r="C434" s="262">
        <v>3</v>
      </c>
      <c r="D434" s="262">
        <v>4</v>
      </c>
      <c r="E434" s="262"/>
      <c r="F434" s="59" t="s">
        <v>108</v>
      </c>
      <c r="G434" s="263" t="s">
        <v>109</v>
      </c>
      <c r="H434" s="258">
        <f t="shared" si="8"/>
        <v>0</v>
      </c>
      <c r="I434" s="258">
        <f>SUM(I436:I437)</f>
        <v>0</v>
      </c>
      <c r="J434" s="258">
        <f>SUM(J436:J437)</f>
        <v>0</v>
      </c>
    </row>
    <row r="435" spans="1:10" ht="36" hidden="1">
      <c r="A435" s="195"/>
      <c r="B435" s="154"/>
      <c r="C435" s="262"/>
      <c r="D435" s="262"/>
      <c r="E435" s="262"/>
      <c r="F435" s="59" t="s">
        <v>631</v>
      </c>
      <c r="G435" s="263"/>
      <c r="H435" s="258">
        <f t="shared" si="8"/>
        <v>0</v>
      </c>
      <c r="I435" s="258"/>
      <c r="J435" s="258"/>
    </row>
    <row r="436" spans="1:10" ht="15" hidden="1">
      <c r="A436" s="195"/>
      <c r="B436" s="154"/>
      <c r="C436" s="262"/>
      <c r="D436" s="262"/>
      <c r="E436" s="262"/>
      <c r="F436" s="59" t="s">
        <v>632</v>
      </c>
      <c r="G436" s="263"/>
      <c r="H436" s="258">
        <f t="shared" si="8"/>
        <v>0</v>
      </c>
      <c r="I436" s="258"/>
      <c r="J436" s="258"/>
    </row>
    <row r="437" spans="1:10" ht="15" hidden="1">
      <c r="A437" s="195"/>
      <c r="B437" s="154"/>
      <c r="C437" s="262"/>
      <c r="D437" s="262"/>
      <c r="E437" s="262"/>
      <c r="F437" s="59" t="s">
        <v>632</v>
      </c>
      <c r="G437" s="263"/>
      <c r="H437" s="258">
        <f t="shared" si="8"/>
        <v>0</v>
      </c>
      <c r="I437" s="258"/>
      <c r="J437" s="258"/>
    </row>
    <row r="438" spans="1:10" ht="240" hidden="1">
      <c r="A438" s="195">
        <v>2740</v>
      </c>
      <c r="B438" s="259" t="s">
        <v>735</v>
      </c>
      <c r="C438" s="260">
        <v>4</v>
      </c>
      <c r="D438" s="260">
        <v>0</v>
      </c>
      <c r="E438" s="260"/>
      <c r="F438" s="60" t="s">
        <v>391</v>
      </c>
      <c r="G438" s="60" t="s">
        <v>111</v>
      </c>
      <c r="H438" s="258">
        <f t="shared" si="8"/>
        <v>0</v>
      </c>
      <c r="I438" s="258">
        <f>SUM(I439)</f>
        <v>0</v>
      </c>
      <c r="J438" s="258">
        <f>SUM(J439)</f>
        <v>0</v>
      </c>
    </row>
    <row r="439" spans="1:10" ht="240" hidden="1">
      <c r="A439" s="195">
        <v>2741</v>
      </c>
      <c r="B439" s="154" t="s">
        <v>735</v>
      </c>
      <c r="C439" s="262">
        <v>4</v>
      </c>
      <c r="D439" s="262">
        <v>1</v>
      </c>
      <c r="E439" s="262"/>
      <c r="F439" s="59" t="s">
        <v>110</v>
      </c>
      <c r="G439" s="226" t="s">
        <v>112</v>
      </c>
      <c r="H439" s="258">
        <f t="shared" si="8"/>
        <v>0</v>
      </c>
      <c r="I439" s="258">
        <f>SUM(I441:I442)</f>
        <v>0</v>
      </c>
      <c r="J439" s="258">
        <f>SUM(J441:J442)</f>
        <v>0</v>
      </c>
    </row>
    <row r="440" spans="1:10" ht="36" hidden="1">
      <c r="A440" s="195"/>
      <c r="B440" s="154"/>
      <c r="C440" s="262"/>
      <c r="D440" s="262"/>
      <c r="E440" s="262"/>
      <c r="F440" s="59" t="s">
        <v>631</v>
      </c>
      <c r="G440" s="263"/>
      <c r="H440" s="258">
        <f t="shared" si="8"/>
        <v>0</v>
      </c>
      <c r="I440" s="258"/>
      <c r="J440" s="258"/>
    </row>
    <row r="441" spans="1:10" ht="15" hidden="1">
      <c r="A441" s="195"/>
      <c r="B441" s="154"/>
      <c r="C441" s="262"/>
      <c r="D441" s="262"/>
      <c r="E441" s="262"/>
      <c r="F441" s="59" t="s">
        <v>632</v>
      </c>
      <c r="G441" s="263"/>
      <c r="H441" s="258">
        <f t="shared" si="8"/>
        <v>0</v>
      </c>
      <c r="I441" s="258"/>
      <c r="J441" s="258"/>
    </row>
    <row r="442" spans="1:10" ht="15" hidden="1">
      <c r="A442" s="195"/>
      <c r="B442" s="154"/>
      <c r="C442" s="262"/>
      <c r="D442" s="262"/>
      <c r="E442" s="262"/>
      <c r="F442" s="59" t="s">
        <v>632</v>
      </c>
      <c r="G442" s="263"/>
      <c r="H442" s="258">
        <f t="shared" si="8"/>
        <v>0</v>
      </c>
      <c r="I442" s="258"/>
      <c r="J442" s="258"/>
    </row>
    <row r="443" spans="1:10" ht="108" hidden="1">
      <c r="A443" s="195">
        <v>2750</v>
      </c>
      <c r="B443" s="259" t="s">
        <v>735</v>
      </c>
      <c r="C443" s="260">
        <v>5</v>
      </c>
      <c r="D443" s="260">
        <v>0</v>
      </c>
      <c r="E443" s="260"/>
      <c r="F443" s="60" t="s">
        <v>182</v>
      </c>
      <c r="G443" s="60" t="s">
        <v>114</v>
      </c>
      <c r="H443" s="258">
        <f t="shared" si="8"/>
        <v>0</v>
      </c>
      <c r="I443" s="258">
        <f>SUM(I444)</f>
        <v>0</v>
      </c>
      <c r="J443" s="258">
        <f>SUM(J444)</f>
        <v>0</v>
      </c>
    </row>
    <row r="444" spans="1:10" ht="108" hidden="1">
      <c r="A444" s="195">
        <v>2751</v>
      </c>
      <c r="B444" s="154" t="s">
        <v>735</v>
      </c>
      <c r="C444" s="262">
        <v>5</v>
      </c>
      <c r="D444" s="262">
        <v>1</v>
      </c>
      <c r="E444" s="262"/>
      <c r="F444" s="59" t="s">
        <v>113</v>
      </c>
      <c r="G444" s="226" t="s">
        <v>114</v>
      </c>
      <c r="H444" s="258">
        <f t="shared" si="8"/>
        <v>0</v>
      </c>
      <c r="I444" s="258">
        <f>SUM(I446:I447)</f>
        <v>0</v>
      </c>
      <c r="J444" s="258">
        <f>SUM(J446:J447)</f>
        <v>0</v>
      </c>
    </row>
    <row r="445" spans="1:10" ht="36" hidden="1">
      <c r="A445" s="195"/>
      <c r="B445" s="154"/>
      <c r="C445" s="262"/>
      <c r="D445" s="262"/>
      <c r="E445" s="262"/>
      <c r="F445" s="59" t="s">
        <v>631</v>
      </c>
      <c r="G445" s="263"/>
      <c r="H445" s="258">
        <f t="shared" si="8"/>
        <v>0</v>
      </c>
      <c r="I445" s="258"/>
      <c r="J445" s="258"/>
    </row>
    <row r="446" spans="1:10" ht="15" hidden="1">
      <c r="A446" s="195"/>
      <c r="B446" s="154"/>
      <c r="C446" s="262"/>
      <c r="D446" s="262"/>
      <c r="E446" s="262"/>
      <c r="F446" s="59" t="s">
        <v>632</v>
      </c>
      <c r="G446" s="263"/>
      <c r="H446" s="258">
        <f t="shared" si="8"/>
        <v>0</v>
      </c>
      <c r="I446" s="258"/>
      <c r="J446" s="258"/>
    </row>
    <row r="447" spans="1:10" ht="15" hidden="1">
      <c r="A447" s="195"/>
      <c r="B447" s="154"/>
      <c r="C447" s="262"/>
      <c r="D447" s="262"/>
      <c r="E447" s="262"/>
      <c r="F447" s="59" t="s">
        <v>632</v>
      </c>
      <c r="G447" s="263"/>
      <c r="H447" s="258">
        <f t="shared" si="8"/>
        <v>0</v>
      </c>
      <c r="I447" s="258"/>
      <c r="J447" s="258"/>
    </row>
    <row r="448" spans="1:10" ht="336" hidden="1">
      <c r="A448" s="195">
        <v>2760</v>
      </c>
      <c r="B448" s="259" t="s">
        <v>735</v>
      </c>
      <c r="C448" s="260">
        <v>6</v>
      </c>
      <c r="D448" s="260">
        <v>0</v>
      </c>
      <c r="E448" s="260"/>
      <c r="F448" s="60" t="s">
        <v>393</v>
      </c>
      <c r="G448" s="60" t="s">
        <v>116</v>
      </c>
      <c r="H448" s="258">
        <f t="shared" si="8"/>
        <v>0</v>
      </c>
      <c r="I448" s="258">
        <f>SUM(I449+I453)</f>
        <v>0</v>
      </c>
      <c r="J448" s="258">
        <f>SUM(J449+J453)</f>
        <v>0</v>
      </c>
    </row>
    <row r="449" spans="1:10" ht="24" hidden="1">
      <c r="A449" s="195">
        <v>2761</v>
      </c>
      <c r="B449" s="154" t="s">
        <v>735</v>
      </c>
      <c r="C449" s="262">
        <v>6</v>
      </c>
      <c r="D449" s="262">
        <v>1</v>
      </c>
      <c r="E449" s="262"/>
      <c r="F449" s="59" t="s">
        <v>736</v>
      </c>
      <c r="G449" s="60"/>
      <c r="H449" s="258">
        <f t="shared" si="8"/>
        <v>0</v>
      </c>
      <c r="I449" s="258">
        <f>SUM(I451:I452)</f>
        <v>0</v>
      </c>
      <c r="J449" s="258">
        <f>SUM(J451:J452)</f>
        <v>0</v>
      </c>
    </row>
    <row r="450" spans="1:10" ht="36" hidden="1">
      <c r="A450" s="195"/>
      <c r="B450" s="154"/>
      <c r="C450" s="262"/>
      <c r="D450" s="262"/>
      <c r="E450" s="262"/>
      <c r="F450" s="59" t="s">
        <v>631</v>
      </c>
      <c r="G450" s="263"/>
      <c r="H450" s="258">
        <f t="shared" si="8"/>
        <v>0</v>
      </c>
      <c r="I450" s="258"/>
      <c r="J450" s="258"/>
    </row>
    <row r="451" spans="1:10" ht="15" hidden="1">
      <c r="A451" s="195"/>
      <c r="B451" s="154"/>
      <c r="C451" s="262"/>
      <c r="D451" s="262"/>
      <c r="E451" s="262"/>
      <c r="F451" s="59" t="s">
        <v>632</v>
      </c>
      <c r="G451" s="263"/>
      <c r="H451" s="258">
        <f t="shared" si="8"/>
        <v>0</v>
      </c>
      <c r="I451" s="258"/>
      <c r="J451" s="258"/>
    </row>
    <row r="452" spans="1:10" ht="15" hidden="1">
      <c r="A452" s="195"/>
      <c r="B452" s="154"/>
      <c r="C452" s="262"/>
      <c r="D452" s="262"/>
      <c r="E452" s="262"/>
      <c r="F452" s="59" t="s">
        <v>632</v>
      </c>
      <c r="G452" s="263"/>
      <c r="H452" s="258">
        <f t="shared" si="8"/>
        <v>0</v>
      </c>
      <c r="I452" s="258"/>
      <c r="J452" s="258"/>
    </row>
    <row r="453" spans="1:10" ht="336" hidden="1">
      <c r="A453" s="195">
        <v>2762</v>
      </c>
      <c r="B453" s="154" t="s">
        <v>735</v>
      </c>
      <c r="C453" s="262">
        <v>6</v>
      </c>
      <c r="D453" s="262">
        <v>2</v>
      </c>
      <c r="E453" s="262"/>
      <c r="F453" s="59" t="s">
        <v>115</v>
      </c>
      <c r="G453" s="226" t="s">
        <v>117</v>
      </c>
      <c r="H453" s="258">
        <f t="shared" si="8"/>
        <v>0</v>
      </c>
      <c r="I453" s="258">
        <f>SUM(I455:I456)</f>
        <v>0</v>
      </c>
      <c r="J453" s="258">
        <f>SUM(J455:J456)</f>
        <v>0</v>
      </c>
    </row>
    <row r="454" spans="1:10" ht="36" hidden="1">
      <c r="A454" s="195"/>
      <c r="B454" s="154"/>
      <c r="C454" s="262"/>
      <c r="D454" s="262"/>
      <c r="E454" s="262"/>
      <c r="F454" s="59" t="s">
        <v>631</v>
      </c>
      <c r="G454" s="263"/>
      <c r="H454" s="258">
        <f t="shared" si="8"/>
        <v>0</v>
      </c>
      <c r="I454" s="258"/>
      <c r="J454" s="258"/>
    </row>
    <row r="455" spans="1:10" ht="15" hidden="1">
      <c r="A455" s="195"/>
      <c r="B455" s="154"/>
      <c r="C455" s="262"/>
      <c r="D455" s="262"/>
      <c r="E455" s="262"/>
      <c r="F455" s="59" t="s">
        <v>632</v>
      </c>
      <c r="G455" s="263"/>
      <c r="H455" s="258">
        <f t="shared" si="8"/>
        <v>0</v>
      </c>
      <c r="I455" s="258"/>
      <c r="J455" s="258"/>
    </row>
    <row r="456" spans="1:10" ht="15" hidden="1">
      <c r="A456" s="195"/>
      <c r="B456" s="154"/>
      <c r="C456" s="262"/>
      <c r="D456" s="262"/>
      <c r="E456" s="262"/>
      <c r="F456" s="59" t="s">
        <v>632</v>
      </c>
      <c r="G456" s="263"/>
      <c r="H456" s="258">
        <f t="shared" si="8"/>
        <v>0</v>
      </c>
      <c r="I456" s="258"/>
      <c r="J456" s="258"/>
    </row>
    <row r="457" spans="1:10" ht="15" hidden="1">
      <c r="A457" s="195"/>
      <c r="B457" s="154"/>
      <c r="C457" s="262"/>
      <c r="D457" s="262"/>
      <c r="E457" s="262"/>
      <c r="F457" s="59"/>
      <c r="G457" s="263"/>
      <c r="H457" s="258"/>
      <c r="I457" s="258"/>
      <c r="J457" s="258">
        <v>0</v>
      </c>
    </row>
    <row r="458" spans="1:10" ht="0.75" customHeight="1" hidden="1">
      <c r="A458" s="259" t="s">
        <v>734</v>
      </c>
      <c r="B458" s="260">
        <v>0</v>
      </c>
      <c r="C458" s="260">
        <v>0</v>
      </c>
      <c r="D458" s="260"/>
      <c r="E458" s="262"/>
      <c r="F458" s="147" t="s">
        <v>1067</v>
      </c>
      <c r="G458" s="263"/>
      <c r="H458" s="258">
        <f>SUM(I458:J458)</f>
        <v>8350</v>
      </c>
      <c r="I458" s="258">
        <v>3350</v>
      </c>
      <c r="J458" s="258">
        <f>SUM(J472)</f>
        <v>5000</v>
      </c>
    </row>
    <row r="459" spans="1:10" ht="15">
      <c r="A459" s="259"/>
      <c r="B459" s="260">
        <v>6</v>
      </c>
      <c r="C459" s="260">
        <v>1</v>
      </c>
      <c r="D459" s="260">
        <v>0</v>
      </c>
      <c r="E459" s="262"/>
      <c r="F459" s="167" t="s">
        <v>382</v>
      </c>
      <c r="G459" s="263"/>
      <c r="H459" s="258">
        <f>SUM(I459:J459)</f>
        <v>3000</v>
      </c>
      <c r="I459" s="258">
        <v>3000</v>
      </c>
      <c r="J459" s="258">
        <f>SUM(J460)</f>
        <v>0</v>
      </c>
    </row>
    <row r="460" spans="1:10" ht="15">
      <c r="A460" s="154"/>
      <c r="B460" s="262">
        <v>6</v>
      </c>
      <c r="C460" s="262">
        <v>1</v>
      </c>
      <c r="D460" s="262">
        <v>1</v>
      </c>
      <c r="E460" s="201"/>
      <c r="F460" s="59" t="s">
        <v>703</v>
      </c>
      <c r="G460" s="263"/>
      <c r="H460" s="258">
        <f>SUM(I460:J460)</f>
        <v>3000</v>
      </c>
      <c r="I460" s="258">
        <v>3000</v>
      </c>
      <c r="J460" s="258">
        <f>SUM(J463:J464)</f>
        <v>0</v>
      </c>
    </row>
    <row r="461" spans="1:10" ht="35.25" customHeight="1">
      <c r="A461" s="154"/>
      <c r="B461" s="262"/>
      <c r="C461" s="262"/>
      <c r="D461" s="262"/>
      <c r="E461" s="201"/>
      <c r="F461" s="59" t="s">
        <v>631</v>
      </c>
      <c r="G461" s="263"/>
      <c r="H461" s="258"/>
      <c r="I461" s="258"/>
      <c r="J461" s="258"/>
    </row>
    <row r="462" spans="1:10" ht="18.75" customHeight="1" hidden="1">
      <c r="A462" s="259"/>
      <c r="B462" s="260"/>
      <c r="C462" s="260"/>
      <c r="D462" s="260"/>
      <c r="E462" s="262">
        <v>4251</v>
      </c>
      <c r="F462" s="92" t="s">
        <v>496</v>
      </c>
      <c r="G462" s="263"/>
      <c r="H462" s="258">
        <f>SUM(I462:J462)</f>
        <v>0</v>
      </c>
      <c r="I462" s="258">
        <v>0</v>
      </c>
      <c r="J462" s="258">
        <v>0</v>
      </c>
    </row>
    <row r="463" spans="1:10" ht="24.75" customHeight="1">
      <c r="A463" s="259"/>
      <c r="B463" s="260"/>
      <c r="C463" s="260"/>
      <c r="D463" s="260"/>
      <c r="E463" s="262">
        <v>5113</v>
      </c>
      <c r="F463" s="98" t="s">
        <v>618</v>
      </c>
      <c r="G463" s="263"/>
      <c r="H463" s="258">
        <f>SUM(I463:J463)</f>
        <v>0</v>
      </c>
      <c r="I463" s="258">
        <v>0</v>
      </c>
      <c r="J463" s="258">
        <v>0</v>
      </c>
    </row>
    <row r="464" spans="1:10" ht="18.75" customHeight="1">
      <c r="A464" s="259"/>
      <c r="B464" s="260"/>
      <c r="C464" s="260"/>
      <c r="D464" s="260"/>
      <c r="E464" s="220">
        <v>5134</v>
      </c>
      <c r="F464" s="98" t="s">
        <v>612</v>
      </c>
      <c r="G464" s="263"/>
      <c r="H464" s="258">
        <f>SUM(I464:J464)</f>
        <v>0</v>
      </c>
      <c r="I464" s="258"/>
      <c r="J464" s="258">
        <v>0</v>
      </c>
    </row>
    <row r="465" spans="1:10" ht="18.75" customHeight="1">
      <c r="A465" s="51">
        <v>2620</v>
      </c>
      <c r="B465" s="213" t="s">
        <v>734</v>
      </c>
      <c r="C465" s="213">
        <v>2</v>
      </c>
      <c r="D465" s="213">
        <v>0</v>
      </c>
      <c r="E465" s="262"/>
      <c r="F465" s="60" t="s">
        <v>383</v>
      </c>
      <c r="G465" s="263"/>
      <c r="H465" s="258">
        <f>SUM(I465:J465)</f>
        <v>0</v>
      </c>
      <c r="I465" s="258">
        <v>0</v>
      </c>
      <c r="J465" s="258">
        <v>0</v>
      </c>
    </row>
    <row r="466" spans="1:10" ht="18.75" customHeight="1">
      <c r="A466" s="51">
        <v>2621</v>
      </c>
      <c r="B466" s="200" t="s">
        <v>734</v>
      </c>
      <c r="C466" s="200">
        <v>2</v>
      </c>
      <c r="D466" s="200">
        <v>1</v>
      </c>
      <c r="E466" s="262"/>
      <c r="F466" s="59" t="s">
        <v>52</v>
      </c>
      <c r="G466" s="263"/>
      <c r="H466" s="258">
        <f>SUM(I466:J466)</f>
        <v>0</v>
      </c>
      <c r="I466" s="258">
        <v>0</v>
      </c>
      <c r="J466" s="258">
        <v>0</v>
      </c>
    </row>
    <row r="467" spans="1:10" ht="38.25" customHeight="1">
      <c r="A467" s="51"/>
      <c r="B467" s="200"/>
      <c r="C467" s="200"/>
      <c r="D467" s="200"/>
      <c r="E467" s="262"/>
      <c r="F467" s="59" t="s">
        <v>631</v>
      </c>
      <c r="G467" s="263"/>
      <c r="H467" s="258"/>
      <c r="I467" s="258"/>
      <c r="J467" s="258"/>
    </row>
    <row r="468" spans="1:10" ht="24.75" customHeight="1">
      <c r="A468" s="51"/>
      <c r="B468" s="200"/>
      <c r="C468" s="200"/>
      <c r="D468" s="200"/>
      <c r="E468" s="253">
        <v>5113</v>
      </c>
      <c r="F468" s="98" t="s">
        <v>618</v>
      </c>
      <c r="G468" s="263"/>
      <c r="H468" s="258">
        <f>SUM(I468:J468)</f>
        <v>0</v>
      </c>
      <c r="I468" s="258">
        <v>0</v>
      </c>
      <c r="J468" s="258">
        <v>0</v>
      </c>
    </row>
    <row r="469" spans="1:10" ht="24.75" customHeight="1">
      <c r="A469" s="51"/>
      <c r="B469" s="200"/>
      <c r="C469" s="200"/>
      <c r="D469" s="200"/>
      <c r="E469" s="253">
        <v>5133</v>
      </c>
      <c r="F469" s="254" t="s">
        <v>1060</v>
      </c>
      <c r="G469" s="252" t="s">
        <v>849</v>
      </c>
      <c r="H469" s="258">
        <v>0</v>
      </c>
      <c r="I469" s="258">
        <v>0</v>
      </c>
      <c r="J469" s="258"/>
    </row>
    <row r="470" spans="1:10" ht="18.75" customHeight="1">
      <c r="A470" s="51"/>
      <c r="B470" s="200"/>
      <c r="C470" s="200"/>
      <c r="D470" s="200"/>
      <c r="E470" s="220">
        <v>5134</v>
      </c>
      <c r="F470" s="98" t="s">
        <v>612</v>
      </c>
      <c r="G470" s="263"/>
      <c r="H470" s="258">
        <f>SUM(I470:J470)</f>
        <v>0</v>
      </c>
      <c r="I470" s="258">
        <v>0</v>
      </c>
      <c r="J470" s="258">
        <v>0</v>
      </c>
    </row>
    <row r="471" spans="1:10" ht="15" hidden="1">
      <c r="A471" s="259"/>
      <c r="B471" s="260"/>
      <c r="C471" s="260"/>
      <c r="D471" s="260"/>
      <c r="E471" s="262"/>
      <c r="F471" s="98"/>
      <c r="G471" s="263"/>
      <c r="H471" s="258"/>
      <c r="I471" s="258"/>
      <c r="J471" s="258"/>
    </row>
    <row r="472" spans="1:10" ht="15">
      <c r="A472" s="259" t="s">
        <v>734</v>
      </c>
      <c r="B472" s="260">
        <v>4</v>
      </c>
      <c r="C472" s="260">
        <v>0</v>
      </c>
      <c r="D472" s="260"/>
      <c r="E472" s="262"/>
      <c r="F472" s="60" t="s">
        <v>385</v>
      </c>
      <c r="G472" s="263"/>
      <c r="H472" s="258">
        <f>SUM(I472:J472)</f>
        <v>9000</v>
      </c>
      <c r="I472" s="258">
        <v>4000</v>
      </c>
      <c r="J472" s="258">
        <v>5000</v>
      </c>
    </row>
    <row r="473" spans="1:10" ht="15">
      <c r="A473" s="154" t="s">
        <v>734</v>
      </c>
      <c r="B473" s="262">
        <v>4</v>
      </c>
      <c r="C473" s="262">
        <v>1</v>
      </c>
      <c r="D473" s="262"/>
      <c r="E473" s="262"/>
      <c r="F473" s="59" t="s">
        <v>59</v>
      </c>
      <c r="G473" s="263"/>
      <c r="H473" s="258">
        <f>SUM(I473:J473)</f>
        <v>9000</v>
      </c>
      <c r="I473" s="258">
        <v>4000</v>
      </c>
      <c r="J473" s="258">
        <v>5000</v>
      </c>
    </row>
    <row r="474" spans="1:10" ht="36">
      <c r="A474" s="154"/>
      <c r="B474" s="262"/>
      <c r="C474" s="262"/>
      <c r="D474" s="262"/>
      <c r="E474" s="262"/>
      <c r="F474" s="59" t="s">
        <v>631</v>
      </c>
      <c r="G474" s="263"/>
      <c r="H474" s="258"/>
      <c r="I474" s="258"/>
      <c r="J474" s="258"/>
    </row>
    <row r="475" spans="1:10" ht="29.25" customHeight="1">
      <c r="A475" s="195"/>
      <c r="B475" s="262"/>
      <c r="C475" s="262"/>
      <c r="D475" s="262"/>
      <c r="E475" s="262">
        <v>4511</v>
      </c>
      <c r="F475" s="98" t="s">
        <v>518</v>
      </c>
      <c r="G475" s="263"/>
      <c r="H475" s="258">
        <f>SUM(I475:J475)</f>
        <v>4000</v>
      </c>
      <c r="I475" s="258">
        <v>4000</v>
      </c>
      <c r="J475" s="258">
        <v>0</v>
      </c>
    </row>
    <row r="476" spans="1:10" ht="16.5" customHeight="1">
      <c r="A476" s="195"/>
      <c r="B476" s="285"/>
      <c r="C476" s="284"/>
      <c r="D476" s="284"/>
      <c r="E476" s="284">
        <v>5129</v>
      </c>
      <c r="F476" s="286" t="s">
        <v>1076</v>
      </c>
      <c r="G476" s="281"/>
      <c r="H476" s="258">
        <v>5000</v>
      </c>
      <c r="I476" s="258">
        <v>0</v>
      </c>
      <c r="J476" s="258">
        <v>5000</v>
      </c>
    </row>
    <row r="477" spans="1:256" ht="39.75" customHeight="1">
      <c r="A477" s="282" t="s">
        <v>535</v>
      </c>
      <c r="B477" s="282" t="s">
        <v>621</v>
      </c>
      <c r="C477" s="282" t="s">
        <v>621</v>
      </c>
      <c r="D477" s="283"/>
      <c r="E477" s="282"/>
      <c r="F477" s="251" t="s">
        <v>1074</v>
      </c>
      <c r="G477" s="280">
        <v>2700</v>
      </c>
      <c r="H477" s="258">
        <f>SUM(I477:J477)</f>
        <v>9600</v>
      </c>
      <c r="I477" s="258">
        <f>SUM(I479)</f>
        <v>0</v>
      </c>
      <c r="J477" s="258">
        <f>SUM(J478)</f>
        <v>9600</v>
      </c>
      <c r="FB477" s="276" t="s">
        <v>1074</v>
      </c>
      <c r="FC477" s="280">
        <v>2700</v>
      </c>
      <c r="FD477" s="276" t="s">
        <v>1074</v>
      </c>
      <c r="FE477" s="280">
        <v>2700</v>
      </c>
      <c r="FF477" s="276" t="s">
        <v>1074</v>
      </c>
      <c r="FG477" s="280">
        <v>2700</v>
      </c>
      <c r="FH477" s="276" t="s">
        <v>1074</v>
      </c>
      <c r="FI477" s="280">
        <v>2700</v>
      </c>
      <c r="FJ477" s="276" t="s">
        <v>1074</v>
      </c>
      <c r="FK477" s="280">
        <v>2700</v>
      </c>
      <c r="FL477" s="276" t="s">
        <v>1074</v>
      </c>
      <c r="FM477" s="280">
        <v>2700</v>
      </c>
      <c r="FN477" s="276" t="s">
        <v>1074</v>
      </c>
      <c r="FO477" s="280">
        <v>2700</v>
      </c>
      <c r="FP477" s="276" t="s">
        <v>1074</v>
      </c>
      <c r="FQ477" s="280">
        <v>2700</v>
      </c>
      <c r="FR477" s="276" t="s">
        <v>1074</v>
      </c>
      <c r="FS477" s="280">
        <v>2700</v>
      </c>
      <c r="FT477" s="276" t="s">
        <v>1074</v>
      </c>
      <c r="FU477" s="280">
        <v>2700</v>
      </c>
      <c r="FV477" s="276" t="s">
        <v>1074</v>
      </c>
      <c r="FW477" s="280">
        <v>2700</v>
      </c>
      <c r="FX477" s="276" t="s">
        <v>1074</v>
      </c>
      <c r="FY477" s="280">
        <v>2700</v>
      </c>
      <c r="FZ477" s="276" t="s">
        <v>1074</v>
      </c>
      <c r="GA477" s="280">
        <v>2700</v>
      </c>
      <c r="GB477" s="276" t="s">
        <v>1074</v>
      </c>
      <c r="GC477" s="280">
        <v>2700</v>
      </c>
      <c r="GD477" s="276" t="s">
        <v>1074</v>
      </c>
      <c r="GE477" s="280">
        <v>2700</v>
      </c>
      <c r="GF477" s="276" t="s">
        <v>1074</v>
      </c>
      <c r="GG477" s="280">
        <v>2700</v>
      </c>
      <c r="GH477" s="276" t="s">
        <v>1074</v>
      </c>
      <c r="GI477" s="280">
        <v>2700</v>
      </c>
      <c r="GJ477" s="276" t="s">
        <v>1074</v>
      </c>
      <c r="GK477" s="280">
        <v>2700</v>
      </c>
      <c r="GL477" s="276" t="s">
        <v>1074</v>
      </c>
      <c r="GM477" s="280">
        <v>2700</v>
      </c>
      <c r="GN477" s="276" t="s">
        <v>1074</v>
      </c>
      <c r="GO477" s="280">
        <v>2700</v>
      </c>
      <c r="GP477" s="276" t="s">
        <v>1074</v>
      </c>
      <c r="GQ477" s="280">
        <v>2700</v>
      </c>
      <c r="GR477" s="276" t="s">
        <v>1074</v>
      </c>
      <c r="GS477" s="280">
        <v>2700</v>
      </c>
      <c r="GT477" s="276" t="s">
        <v>1074</v>
      </c>
      <c r="GU477" s="280">
        <v>2700</v>
      </c>
      <c r="GV477" s="276" t="s">
        <v>1074</v>
      </c>
      <c r="GW477" s="280">
        <v>2700</v>
      </c>
      <c r="GX477" s="276" t="s">
        <v>1074</v>
      </c>
      <c r="GY477" s="280">
        <v>2700</v>
      </c>
      <c r="GZ477" s="276" t="s">
        <v>1074</v>
      </c>
      <c r="HA477" s="280">
        <v>2700</v>
      </c>
      <c r="HB477" s="276" t="s">
        <v>1074</v>
      </c>
      <c r="HC477" s="280">
        <v>2700</v>
      </c>
      <c r="HD477" s="276" t="s">
        <v>1074</v>
      </c>
      <c r="HE477" s="280">
        <v>2700</v>
      </c>
      <c r="HF477" s="276" t="s">
        <v>1074</v>
      </c>
      <c r="HG477" s="280">
        <v>2700</v>
      </c>
      <c r="HH477" s="276" t="s">
        <v>1074</v>
      </c>
      <c r="HI477" s="280">
        <v>2700</v>
      </c>
      <c r="HJ477" s="276" t="s">
        <v>1074</v>
      </c>
      <c r="HK477" s="280">
        <v>2700</v>
      </c>
      <c r="HL477" s="276" t="s">
        <v>1074</v>
      </c>
      <c r="HM477" s="280">
        <v>2700</v>
      </c>
      <c r="HN477" s="276" t="s">
        <v>1074</v>
      </c>
      <c r="HO477" s="280">
        <v>2700</v>
      </c>
      <c r="HP477" s="276" t="s">
        <v>1074</v>
      </c>
      <c r="HQ477" s="280">
        <v>2700</v>
      </c>
      <c r="HR477" s="276" t="s">
        <v>1074</v>
      </c>
      <c r="HS477" s="280">
        <v>2700</v>
      </c>
      <c r="HT477" s="276" t="s">
        <v>1074</v>
      </c>
      <c r="HU477" s="280">
        <v>2700</v>
      </c>
      <c r="HV477" s="276" t="s">
        <v>1074</v>
      </c>
      <c r="HW477" s="280">
        <v>2700</v>
      </c>
      <c r="HX477" s="276" t="s">
        <v>1074</v>
      </c>
      <c r="HY477" s="280">
        <v>2700</v>
      </c>
      <c r="HZ477" s="276" t="s">
        <v>1074</v>
      </c>
      <c r="IA477" s="280">
        <v>2700</v>
      </c>
      <c r="IB477" s="276" t="s">
        <v>1074</v>
      </c>
      <c r="IC477" s="280">
        <v>2700</v>
      </c>
      <c r="ID477" s="276" t="s">
        <v>1074</v>
      </c>
      <c r="IE477" s="280">
        <v>2700</v>
      </c>
      <c r="IF477" s="276" t="s">
        <v>1074</v>
      </c>
      <c r="IG477" s="280">
        <v>2700</v>
      </c>
      <c r="IH477" s="276" t="s">
        <v>1074</v>
      </c>
      <c r="II477" s="280">
        <v>2700</v>
      </c>
      <c r="IJ477" s="276" t="s">
        <v>1074</v>
      </c>
      <c r="IK477" s="280">
        <v>2700</v>
      </c>
      <c r="IL477" s="276" t="s">
        <v>1074</v>
      </c>
      <c r="IM477" s="280">
        <v>2700</v>
      </c>
      <c r="IN477" s="276" t="s">
        <v>1074</v>
      </c>
      <c r="IO477" s="280">
        <v>2700</v>
      </c>
      <c r="IP477" s="276" t="s">
        <v>1074</v>
      </c>
      <c r="IQ477" s="280">
        <v>2700</v>
      </c>
      <c r="IR477" s="276" t="s">
        <v>1074</v>
      </c>
      <c r="IS477" s="280">
        <v>2700</v>
      </c>
      <c r="IT477" s="276" t="s">
        <v>1074</v>
      </c>
      <c r="IU477" s="280">
        <v>2700</v>
      </c>
      <c r="IV477" s="276" t="s">
        <v>1074</v>
      </c>
    </row>
    <row r="478" spans="1:10" ht="24">
      <c r="A478" s="280" t="s">
        <v>535</v>
      </c>
      <c r="B478" s="280" t="s">
        <v>623</v>
      </c>
      <c r="C478" s="280" t="s">
        <v>622</v>
      </c>
      <c r="D478" s="262"/>
      <c r="E478" s="220"/>
      <c r="F478" s="251" t="s">
        <v>1075</v>
      </c>
      <c r="G478" s="263"/>
      <c r="H478" s="258">
        <f>SUM(I478:J478)</f>
        <v>9600</v>
      </c>
      <c r="I478" s="258">
        <f>SUM(I480)</f>
        <v>0</v>
      </c>
      <c r="J478" s="258">
        <f>SUM(J480)</f>
        <v>9600</v>
      </c>
    </row>
    <row r="479" spans="1:10" ht="36">
      <c r="A479" s="280"/>
      <c r="B479" s="280"/>
      <c r="C479" s="280"/>
      <c r="D479" s="262"/>
      <c r="E479" s="220"/>
      <c r="F479" s="59" t="s">
        <v>631</v>
      </c>
      <c r="G479" s="263"/>
      <c r="H479" s="258"/>
      <c r="I479" s="258"/>
      <c r="J479" s="258"/>
    </row>
    <row r="480" spans="1:10" ht="24">
      <c r="A480" s="195"/>
      <c r="B480" s="262"/>
      <c r="C480" s="262"/>
      <c r="D480" s="262"/>
      <c r="E480" s="253">
        <v>5113</v>
      </c>
      <c r="F480" s="98" t="s">
        <v>618</v>
      </c>
      <c r="G480" s="263"/>
      <c r="H480" s="258">
        <f>SUM(I480:J480)</f>
        <v>9600</v>
      </c>
      <c r="I480" s="258">
        <f>SUM(I482)</f>
        <v>0</v>
      </c>
      <c r="J480" s="258">
        <v>9600</v>
      </c>
    </row>
    <row r="481" spans="1:10" ht="23.25" customHeight="1">
      <c r="A481" s="195"/>
      <c r="B481" s="259" t="s">
        <v>737</v>
      </c>
      <c r="C481" s="260">
        <v>0</v>
      </c>
      <c r="D481" s="260">
        <v>0</v>
      </c>
      <c r="E481" s="260"/>
      <c r="F481" s="147" t="s">
        <v>1069</v>
      </c>
      <c r="G481" s="263"/>
      <c r="H481" s="258">
        <f>SUM(I481:J481)</f>
        <v>36147.8</v>
      </c>
      <c r="I481" s="258">
        <f>SUM(I497+I542+I552+I554+I493)</f>
        <v>17106</v>
      </c>
      <c r="J481" s="258">
        <f>SUM(J497+J537)</f>
        <v>19041.8</v>
      </c>
    </row>
    <row r="482" spans="1:10" ht="0.75" customHeight="1" hidden="1">
      <c r="A482" s="186">
        <v>2800</v>
      </c>
      <c r="B482" s="154"/>
      <c r="C482" s="262"/>
      <c r="D482" s="262"/>
      <c r="E482" s="262"/>
      <c r="F482" s="59"/>
      <c r="G482" s="263"/>
      <c r="H482" s="258"/>
      <c r="I482" s="258"/>
      <c r="J482" s="258"/>
    </row>
    <row r="483" spans="1:10" ht="15" hidden="1">
      <c r="A483" s="195"/>
      <c r="B483" s="154"/>
      <c r="C483" s="262"/>
      <c r="D483" s="262"/>
      <c r="E483" s="262"/>
      <c r="F483" s="59"/>
      <c r="G483" s="263"/>
      <c r="H483" s="258"/>
      <c r="I483" s="258"/>
      <c r="J483" s="258"/>
    </row>
    <row r="484" spans="1:10" ht="15" hidden="1">
      <c r="A484" s="195"/>
      <c r="B484" s="154"/>
      <c r="C484" s="262"/>
      <c r="D484" s="262"/>
      <c r="E484" s="262"/>
      <c r="F484" s="59"/>
      <c r="G484" s="263"/>
      <c r="H484" s="258"/>
      <c r="I484" s="258"/>
      <c r="J484" s="258"/>
    </row>
    <row r="485" spans="1:10" ht="15" hidden="1">
      <c r="A485" s="195"/>
      <c r="B485" s="154"/>
      <c r="C485" s="262"/>
      <c r="D485" s="262"/>
      <c r="E485" s="262"/>
      <c r="F485" s="59"/>
      <c r="G485" s="263"/>
      <c r="H485" s="258"/>
      <c r="I485" s="258"/>
      <c r="J485" s="258"/>
    </row>
    <row r="486" spans="1:10" ht="15" hidden="1">
      <c r="A486" s="195"/>
      <c r="B486" s="154"/>
      <c r="C486" s="262"/>
      <c r="D486" s="262"/>
      <c r="E486" s="262"/>
      <c r="F486" s="59"/>
      <c r="G486" s="263"/>
      <c r="H486" s="258"/>
      <c r="I486" s="258"/>
      <c r="J486" s="258"/>
    </row>
    <row r="487" spans="1:10" ht="15" hidden="1">
      <c r="A487" s="195"/>
      <c r="B487" s="154"/>
      <c r="C487" s="262"/>
      <c r="D487" s="262"/>
      <c r="E487" s="262"/>
      <c r="F487" s="59"/>
      <c r="G487" s="263"/>
      <c r="H487" s="258"/>
      <c r="I487" s="258"/>
      <c r="J487" s="258"/>
    </row>
    <row r="488" spans="1:10" ht="15" hidden="1">
      <c r="A488" s="195"/>
      <c r="B488" s="154"/>
      <c r="C488" s="262"/>
      <c r="D488" s="262"/>
      <c r="E488" s="262"/>
      <c r="F488" s="59"/>
      <c r="G488" s="263"/>
      <c r="H488" s="258"/>
      <c r="I488" s="258"/>
      <c r="J488" s="258"/>
    </row>
    <row r="489" spans="1:10" ht="15" hidden="1">
      <c r="A489" s="195"/>
      <c r="B489" s="154"/>
      <c r="C489" s="262"/>
      <c r="D489" s="262"/>
      <c r="E489" s="262"/>
      <c r="F489" s="59"/>
      <c r="G489" s="263"/>
      <c r="H489" s="258"/>
      <c r="I489" s="258"/>
      <c r="J489" s="258"/>
    </row>
    <row r="490" spans="1:10" ht="15" hidden="1">
      <c r="A490" s="195"/>
      <c r="B490" s="154"/>
      <c r="C490" s="262"/>
      <c r="D490" s="262"/>
      <c r="E490" s="262"/>
      <c r="F490" s="59"/>
      <c r="G490" s="263"/>
      <c r="H490" s="258"/>
      <c r="I490" s="258"/>
      <c r="J490" s="258"/>
    </row>
    <row r="491" spans="1:10" ht="0.75" customHeight="1" hidden="1">
      <c r="A491" s="195"/>
      <c r="B491" s="154"/>
      <c r="C491" s="262"/>
      <c r="D491" s="262"/>
      <c r="E491" s="262"/>
      <c r="F491" s="59"/>
      <c r="G491" s="263"/>
      <c r="H491" s="258"/>
      <c r="I491" s="258"/>
      <c r="J491" s="258"/>
    </row>
    <row r="492" spans="1:10" ht="1.5" customHeight="1" hidden="1">
      <c r="A492" s="186"/>
      <c r="B492" s="259"/>
      <c r="C492" s="260"/>
      <c r="D492" s="260"/>
      <c r="E492" s="260"/>
      <c r="F492" s="147"/>
      <c r="G492" s="73"/>
      <c r="H492" s="258"/>
      <c r="I492" s="258"/>
      <c r="J492" s="258"/>
    </row>
    <row r="493" spans="1:10" ht="15" customHeight="1">
      <c r="A493" s="51">
        <v>2810</v>
      </c>
      <c r="B493" s="200" t="s">
        <v>737</v>
      </c>
      <c r="C493" s="200">
        <v>1</v>
      </c>
      <c r="D493" s="200">
        <v>0</v>
      </c>
      <c r="E493" s="260"/>
      <c r="F493" s="60" t="s">
        <v>394</v>
      </c>
      <c r="G493" s="73"/>
      <c r="H493" s="258">
        <v>0</v>
      </c>
      <c r="I493" s="258">
        <v>3000</v>
      </c>
      <c r="J493" s="258"/>
    </row>
    <row r="494" spans="1:10" ht="18.75" customHeight="1">
      <c r="A494" s="51">
        <v>2811</v>
      </c>
      <c r="B494" s="200" t="s">
        <v>737</v>
      </c>
      <c r="C494" s="200">
        <v>1</v>
      </c>
      <c r="D494" s="200">
        <v>1</v>
      </c>
      <c r="E494" s="260"/>
      <c r="F494" s="59" t="s">
        <v>119</v>
      </c>
      <c r="G494" s="73"/>
      <c r="H494" s="258">
        <v>0</v>
      </c>
      <c r="I494" s="258">
        <v>3000</v>
      </c>
      <c r="J494" s="258"/>
    </row>
    <row r="495" spans="1:10" ht="39" customHeight="1">
      <c r="A495" s="51"/>
      <c r="B495" s="200"/>
      <c r="C495" s="200"/>
      <c r="D495" s="200"/>
      <c r="E495" s="260"/>
      <c r="F495" s="59" t="s">
        <v>631</v>
      </c>
      <c r="G495" s="73"/>
      <c r="H495" s="258"/>
      <c r="I495" s="258"/>
      <c r="J495" s="258"/>
    </row>
    <row r="496" spans="1:157" ht="15" customHeight="1">
      <c r="A496" s="51"/>
      <c r="B496" s="200"/>
      <c r="C496" s="200"/>
      <c r="D496" s="200"/>
      <c r="E496" s="253">
        <v>4239</v>
      </c>
      <c r="F496" s="92" t="s">
        <v>694</v>
      </c>
      <c r="G496" s="73"/>
      <c r="H496" s="258">
        <v>0</v>
      </c>
      <c r="I496" s="258">
        <v>3000</v>
      </c>
      <c r="J496" s="25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  <c r="DH496" s="38"/>
      <c r="DI496" s="38"/>
      <c r="DJ496" s="38"/>
      <c r="DK496" s="38"/>
      <c r="DL496" s="38"/>
      <c r="DM496" s="38"/>
      <c r="DN496" s="38"/>
      <c r="DO496" s="38"/>
      <c r="DP496" s="38"/>
      <c r="DQ496" s="38"/>
      <c r="DR496" s="38"/>
      <c r="DS496" s="38"/>
      <c r="DT496" s="38"/>
      <c r="DU496" s="38"/>
      <c r="DV496" s="38"/>
      <c r="DW496" s="38"/>
      <c r="DX496" s="38"/>
      <c r="DY496" s="38"/>
      <c r="DZ496" s="38"/>
      <c r="EA496" s="38"/>
      <c r="EB496" s="38"/>
      <c r="EC496" s="38"/>
      <c r="ED496" s="38"/>
      <c r="EE496" s="38"/>
      <c r="EF496" s="38"/>
      <c r="EG496" s="38"/>
      <c r="EH496" s="38"/>
      <c r="EI496" s="38"/>
      <c r="EJ496" s="38"/>
      <c r="EK496" s="38"/>
      <c r="EL496" s="38"/>
      <c r="EM496" s="38"/>
      <c r="EN496" s="38"/>
      <c r="EO496" s="38"/>
      <c r="EP496" s="38"/>
      <c r="EQ496" s="38"/>
      <c r="ER496" s="38"/>
      <c r="ES496" s="38"/>
      <c r="ET496" s="38"/>
      <c r="EU496" s="38"/>
      <c r="EV496" s="38"/>
      <c r="EW496" s="38"/>
      <c r="EX496" s="38"/>
      <c r="EY496" s="38"/>
      <c r="EZ496" s="38"/>
      <c r="FA496" s="38"/>
    </row>
    <row r="497" spans="1:157" s="38" customFormat="1" ht="14.25" customHeight="1">
      <c r="A497" s="186"/>
      <c r="B497" s="259" t="s">
        <v>737</v>
      </c>
      <c r="C497" s="260">
        <v>2</v>
      </c>
      <c r="D497" s="260">
        <v>0</v>
      </c>
      <c r="E497" s="260"/>
      <c r="F497" s="60" t="s">
        <v>395</v>
      </c>
      <c r="G497" s="60" t="s">
        <v>120</v>
      </c>
      <c r="H497" s="258">
        <f t="shared" si="8"/>
        <v>22847.8</v>
      </c>
      <c r="I497" s="258">
        <f>SUM(I503+I524)</f>
        <v>12806</v>
      </c>
      <c r="J497" s="258">
        <f>SUM(J503)</f>
        <v>10041.8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</row>
    <row r="498" spans="1:10" ht="13.5" customHeight="1" hidden="1">
      <c r="A498" s="195">
        <v>2810</v>
      </c>
      <c r="B498" s="154" t="s">
        <v>737</v>
      </c>
      <c r="C498" s="262">
        <v>1</v>
      </c>
      <c r="D498" s="262">
        <v>1</v>
      </c>
      <c r="E498" s="262"/>
      <c r="F498" s="59" t="s">
        <v>119</v>
      </c>
      <c r="G498" s="226" t="s">
        <v>121</v>
      </c>
      <c r="H498" s="258">
        <f t="shared" si="8"/>
        <v>0</v>
      </c>
      <c r="I498" s="258">
        <f>SUM(I500:I501)</f>
        <v>0</v>
      </c>
      <c r="J498" s="258">
        <f>SUM(J500:J501)</f>
        <v>0</v>
      </c>
    </row>
    <row r="499" spans="1:10" ht="36" hidden="1">
      <c r="A499" s="195">
        <v>2820</v>
      </c>
      <c r="B499" s="154"/>
      <c r="C499" s="262"/>
      <c r="D499" s="262"/>
      <c r="E499" s="262"/>
      <c r="F499" s="59" t="s">
        <v>631</v>
      </c>
      <c r="G499" s="263"/>
      <c r="H499" s="258">
        <f t="shared" si="8"/>
        <v>0</v>
      </c>
      <c r="I499" s="258"/>
      <c r="J499" s="258"/>
    </row>
    <row r="500" spans="1:10" ht="15" hidden="1">
      <c r="A500" s="195"/>
      <c r="B500" s="154"/>
      <c r="C500" s="262"/>
      <c r="D500" s="262"/>
      <c r="E500" s="262"/>
      <c r="F500" s="59" t="s">
        <v>632</v>
      </c>
      <c r="G500" s="263"/>
      <c r="H500" s="258">
        <f t="shared" si="8"/>
        <v>0</v>
      </c>
      <c r="I500" s="258"/>
      <c r="J500" s="258"/>
    </row>
    <row r="501" spans="1:10" ht="15" hidden="1">
      <c r="A501" s="195"/>
      <c r="B501" s="154"/>
      <c r="C501" s="262"/>
      <c r="D501" s="262"/>
      <c r="E501" s="262"/>
      <c r="F501" s="59" t="s">
        <v>632</v>
      </c>
      <c r="G501" s="263"/>
      <c r="H501" s="258">
        <f t="shared" si="8"/>
        <v>0</v>
      </c>
      <c r="I501" s="258"/>
      <c r="J501" s="258"/>
    </row>
    <row r="502" spans="1:10" ht="192" hidden="1">
      <c r="A502" s="195"/>
      <c r="B502" s="259" t="s">
        <v>737</v>
      </c>
      <c r="C502" s="260">
        <v>2</v>
      </c>
      <c r="D502" s="260">
        <v>0</v>
      </c>
      <c r="E502" s="260"/>
      <c r="F502" s="60" t="s">
        <v>395</v>
      </c>
      <c r="G502" s="60" t="s">
        <v>122</v>
      </c>
      <c r="H502" s="258">
        <f t="shared" si="8"/>
        <v>52153.8</v>
      </c>
      <c r="I502" s="258">
        <f>SUM(I503,I507,I511,I524,I529,I533,I537)</f>
        <v>21112</v>
      </c>
      <c r="J502" s="258">
        <f>SUM(J503,J507,J511,J524,J529,J533,J537)</f>
        <v>31041.8</v>
      </c>
    </row>
    <row r="503" spans="1:10" ht="15" customHeight="1">
      <c r="A503" s="195">
        <v>2820</v>
      </c>
      <c r="B503" s="154" t="s">
        <v>737</v>
      </c>
      <c r="C503" s="262">
        <v>2</v>
      </c>
      <c r="D503" s="262">
        <v>3</v>
      </c>
      <c r="E503" s="262"/>
      <c r="F503" s="59" t="s">
        <v>771</v>
      </c>
      <c r="G503" s="59" t="s">
        <v>771</v>
      </c>
      <c r="H503" s="258">
        <f aca="true" t="shared" si="9" ref="H503:H575">SUM(I503:J503)</f>
        <v>18347.8</v>
      </c>
      <c r="I503" s="258">
        <f>SUM(I513:I520)</f>
        <v>8306</v>
      </c>
      <c r="J503" s="258">
        <f>SUM(J513:J523)</f>
        <v>10041.8</v>
      </c>
    </row>
    <row r="504" spans="1:10" ht="36" hidden="1">
      <c r="A504" s="195">
        <v>2821</v>
      </c>
      <c r="B504" s="154"/>
      <c r="C504" s="262"/>
      <c r="D504" s="262"/>
      <c r="E504" s="262"/>
      <c r="F504" s="59" t="s">
        <v>631</v>
      </c>
      <c r="G504" s="263"/>
      <c r="H504" s="258">
        <f t="shared" si="9"/>
        <v>0</v>
      </c>
      <c r="I504" s="258"/>
      <c r="J504" s="258"/>
    </row>
    <row r="505" spans="1:10" ht="15" hidden="1">
      <c r="A505" s="195">
        <v>2823</v>
      </c>
      <c r="B505" s="154"/>
      <c r="C505" s="262"/>
      <c r="D505" s="262"/>
      <c r="E505" s="262"/>
      <c r="F505" s="59" t="s">
        <v>632</v>
      </c>
      <c r="G505" s="263"/>
      <c r="H505" s="258">
        <f t="shared" si="9"/>
        <v>0</v>
      </c>
      <c r="I505" s="258"/>
      <c r="J505" s="258"/>
    </row>
    <row r="506" spans="1:10" ht="15" hidden="1">
      <c r="A506" s="195"/>
      <c r="B506" s="154"/>
      <c r="C506" s="262"/>
      <c r="D506" s="262"/>
      <c r="E506" s="262"/>
      <c r="F506" s="59" t="s">
        <v>632</v>
      </c>
      <c r="G506" s="263"/>
      <c r="H506" s="258">
        <f t="shared" si="9"/>
        <v>0</v>
      </c>
      <c r="I506" s="258"/>
      <c r="J506" s="258"/>
    </row>
    <row r="507" spans="1:10" ht="15" hidden="1">
      <c r="A507" s="195"/>
      <c r="B507" s="154" t="s">
        <v>737</v>
      </c>
      <c r="C507" s="262">
        <v>2</v>
      </c>
      <c r="D507" s="262">
        <v>2</v>
      </c>
      <c r="E507" s="262"/>
      <c r="F507" s="59" t="s">
        <v>739</v>
      </c>
      <c r="G507" s="60"/>
      <c r="H507" s="258">
        <f t="shared" si="9"/>
        <v>0</v>
      </c>
      <c r="I507" s="258">
        <f>SUM(I509:I510)</f>
        <v>0</v>
      </c>
      <c r="J507" s="258">
        <f>SUM(J509:J510)</f>
        <v>0</v>
      </c>
    </row>
    <row r="508" spans="1:10" ht="36" hidden="1">
      <c r="A508" s="195">
        <v>2822</v>
      </c>
      <c r="B508" s="154"/>
      <c r="C508" s="262"/>
      <c r="D508" s="262"/>
      <c r="E508" s="262"/>
      <c r="F508" s="59" t="s">
        <v>631</v>
      </c>
      <c r="G508" s="263"/>
      <c r="H508" s="258">
        <f t="shared" si="9"/>
        <v>0</v>
      </c>
      <c r="I508" s="258"/>
      <c r="J508" s="258"/>
    </row>
    <row r="509" spans="1:10" ht="15" hidden="1">
      <c r="A509" s="195"/>
      <c r="B509" s="154"/>
      <c r="C509" s="262"/>
      <c r="D509" s="262"/>
      <c r="E509" s="262"/>
      <c r="F509" s="59" t="s">
        <v>632</v>
      </c>
      <c r="G509" s="263"/>
      <c r="H509" s="258">
        <f t="shared" si="9"/>
        <v>0</v>
      </c>
      <c r="I509" s="258"/>
      <c r="J509" s="258"/>
    </row>
    <row r="510" spans="1:10" ht="15" hidden="1">
      <c r="A510" s="195"/>
      <c r="B510" s="154"/>
      <c r="C510" s="262"/>
      <c r="D510" s="262"/>
      <c r="E510" s="262"/>
      <c r="F510" s="59" t="s">
        <v>632</v>
      </c>
      <c r="G510" s="263"/>
      <c r="H510" s="258">
        <f t="shared" si="9"/>
        <v>0</v>
      </c>
      <c r="I510" s="258"/>
      <c r="J510" s="258"/>
    </row>
    <row r="511" spans="1:10" ht="192" hidden="1">
      <c r="A511" s="195"/>
      <c r="B511" s="154" t="s">
        <v>737</v>
      </c>
      <c r="C511" s="262">
        <v>2</v>
      </c>
      <c r="D511" s="262">
        <v>3</v>
      </c>
      <c r="E511" s="262"/>
      <c r="F511" s="59" t="s">
        <v>771</v>
      </c>
      <c r="G511" s="226" t="s">
        <v>123</v>
      </c>
      <c r="H511" s="258">
        <f t="shared" si="9"/>
        <v>20306</v>
      </c>
      <c r="I511" s="258">
        <f>SUM(I513:I518)</f>
        <v>8306</v>
      </c>
      <c r="J511" s="258">
        <v>12000</v>
      </c>
    </row>
    <row r="512" spans="1:10" ht="36">
      <c r="A512" s="195">
        <v>2823</v>
      </c>
      <c r="B512" s="154"/>
      <c r="C512" s="262"/>
      <c r="D512" s="262"/>
      <c r="E512" s="262"/>
      <c r="F512" s="59" t="s">
        <v>631</v>
      </c>
      <c r="G512" s="263"/>
      <c r="H512" s="258">
        <f t="shared" si="9"/>
        <v>0</v>
      </c>
      <c r="I512" s="258"/>
      <c r="J512" s="258">
        <v>0</v>
      </c>
    </row>
    <row r="513" spans="1:10" ht="24">
      <c r="A513" s="195"/>
      <c r="B513" s="154"/>
      <c r="C513" s="262"/>
      <c r="D513" s="262"/>
      <c r="E513" s="264">
        <v>4111</v>
      </c>
      <c r="F513" s="92" t="s">
        <v>475</v>
      </c>
      <c r="G513" s="263"/>
      <c r="H513" s="258">
        <f>SUM(I513:J513)</f>
        <v>7996</v>
      </c>
      <c r="I513" s="258">
        <v>7996</v>
      </c>
      <c r="J513" s="258">
        <v>0</v>
      </c>
    </row>
    <row r="514" spans="1:10" ht="15">
      <c r="A514" s="195"/>
      <c r="B514" s="154"/>
      <c r="C514" s="262"/>
      <c r="D514" s="262"/>
      <c r="E514" s="264">
        <v>4131</v>
      </c>
      <c r="F514" s="92" t="s">
        <v>760</v>
      </c>
      <c r="G514" s="263"/>
      <c r="H514" s="258">
        <f t="shared" si="9"/>
        <v>0</v>
      </c>
      <c r="I514" s="258">
        <v>0</v>
      </c>
      <c r="J514" s="258">
        <v>0</v>
      </c>
    </row>
    <row r="515" spans="1:10" ht="15">
      <c r="A515" s="195"/>
      <c r="B515" s="154"/>
      <c r="C515" s="262"/>
      <c r="D515" s="262"/>
      <c r="E515" s="264">
        <v>4212</v>
      </c>
      <c r="F515" s="95" t="s">
        <v>517</v>
      </c>
      <c r="G515" s="263"/>
      <c r="H515" s="258">
        <f t="shared" si="9"/>
        <v>100</v>
      </c>
      <c r="I515" s="258">
        <v>100</v>
      </c>
      <c r="J515" s="258">
        <v>0</v>
      </c>
    </row>
    <row r="516" spans="1:10" ht="15">
      <c r="A516" s="195"/>
      <c r="B516" s="154"/>
      <c r="C516" s="262"/>
      <c r="D516" s="262"/>
      <c r="E516" s="264">
        <v>4214</v>
      </c>
      <c r="F516" s="92" t="s">
        <v>480</v>
      </c>
      <c r="G516" s="263"/>
      <c r="H516" s="258">
        <f>SUM(I516:J516)</f>
        <v>160</v>
      </c>
      <c r="I516" s="258">
        <v>160</v>
      </c>
      <c r="J516" s="258">
        <v>0</v>
      </c>
    </row>
    <row r="517" spans="1:10" ht="15">
      <c r="A517" s="195"/>
      <c r="B517" s="154"/>
      <c r="C517" s="262"/>
      <c r="D517" s="262"/>
      <c r="E517" s="253">
        <v>4241</v>
      </c>
      <c r="F517" s="92" t="s">
        <v>495</v>
      </c>
      <c r="G517" s="263"/>
      <c r="H517" s="258">
        <f>SUM(I517:J517)</f>
        <v>0</v>
      </c>
      <c r="I517" s="258">
        <v>0</v>
      </c>
      <c r="J517" s="258">
        <v>0</v>
      </c>
    </row>
    <row r="518" spans="1:10" ht="15">
      <c r="A518" s="195"/>
      <c r="B518" s="154"/>
      <c r="C518" s="262"/>
      <c r="D518" s="262"/>
      <c r="E518" s="264">
        <v>4261</v>
      </c>
      <c r="F518" s="92" t="s">
        <v>503</v>
      </c>
      <c r="G518" s="263"/>
      <c r="H518" s="258">
        <f>SUM(I518:J518)</f>
        <v>50</v>
      </c>
      <c r="I518" s="258">
        <v>50</v>
      </c>
      <c r="J518" s="258">
        <v>0</v>
      </c>
    </row>
    <row r="519" spans="1:10" ht="24">
      <c r="A519" s="195"/>
      <c r="B519" s="154"/>
      <c r="C519" s="262"/>
      <c r="D519" s="262"/>
      <c r="E519" s="253">
        <v>4267</v>
      </c>
      <c r="F519" s="98" t="s">
        <v>508</v>
      </c>
      <c r="G519" s="263"/>
      <c r="H519" s="258">
        <f>SUM(I519:J519)</f>
        <v>0</v>
      </c>
      <c r="I519" s="258">
        <v>0</v>
      </c>
      <c r="J519" s="258">
        <v>0</v>
      </c>
    </row>
    <row r="520" spans="1:10" ht="24.75" customHeight="1">
      <c r="A520" s="195"/>
      <c r="B520" s="154"/>
      <c r="C520" s="262"/>
      <c r="D520" s="262"/>
      <c r="E520" s="220">
        <v>5113</v>
      </c>
      <c r="F520" s="98" t="s">
        <v>618</v>
      </c>
      <c r="G520" s="263"/>
      <c r="H520" s="258">
        <f>SUM(I520:J520)</f>
        <v>5000</v>
      </c>
      <c r="I520" s="258">
        <v>0</v>
      </c>
      <c r="J520" s="258">
        <v>5000</v>
      </c>
    </row>
    <row r="521" spans="1:10" ht="3" customHeight="1" hidden="1">
      <c r="A521" s="195"/>
      <c r="B521" s="154"/>
      <c r="C521" s="262"/>
      <c r="D521" s="262"/>
      <c r="E521" s="220"/>
      <c r="F521" s="98"/>
      <c r="G521" s="263"/>
      <c r="H521" s="258"/>
      <c r="I521" s="258"/>
      <c r="J521" s="258"/>
    </row>
    <row r="522" spans="1:10" ht="17.25" customHeight="1">
      <c r="A522" s="195"/>
      <c r="B522" s="154"/>
      <c r="C522" s="262"/>
      <c r="D522" s="262"/>
      <c r="E522" s="253">
        <v>5122</v>
      </c>
      <c r="F522" s="98" t="s">
        <v>614</v>
      </c>
      <c r="G522" s="108" t="s">
        <v>839</v>
      </c>
      <c r="H522" s="258">
        <f t="shared" si="9"/>
        <v>5041.8</v>
      </c>
      <c r="I522" s="258">
        <v>0</v>
      </c>
      <c r="J522" s="258">
        <v>5041.8</v>
      </c>
    </row>
    <row r="523" spans="1:10" ht="15">
      <c r="A523" s="195"/>
      <c r="B523" s="154"/>
      <c r="C523" s="262"/>
      <c r="D523" s="262"/>
      <c r="E523" s="220">
        <v>5134</v>
      </c>
      <c r="F523" s="98" t="s">
        <v>612</v>
      </c>
      <c r="G523" s="263"/>
      <c r="H523" s="258">
        <f t="shared" si="9"/>
        <v>0</v>
      </c>
      <c r="I523" s="258">
        <v>0</v>
      </c>
      <c r="J523" s="258">
        <v>0</v>
      </c>
    </row>
    <row r="524" spans="1:10" ht="14.25" customHeight="1">
      <c r="A524" s="195"/>
      <c r="B524" s="154" t="s">
        <v>737</v>
      </c>
      <c r="C524" s="262">
        <v>2</v>
      </c>
      <c r="D524" s="262">
        <v>4</v>
      </c>
      <c r="E524" s="262"/>
      <c r="F524" s="59" t="s">
        <v>740</v>
      </c>
      <c r="G524" s="226"/>
      <c r="H524" s="258">
        <f t="shared" si="9"/>
        <v>4500</v>
      </c>
      <c r="I524" s="258">
        <f>SUM(I526:I528)</f>
        <v>4500</v>
      </c>
      <c r="J524" s="258">
        <f>SUM(J526:J528)</f>
        <v>0</v>
      </c>
    </row>
    <row r="525" spans="1:10" ht="36">
      <c r="A525" s="195">
        <v>2824</v>
      </c>
      <c r="B525" s="154"/>
      <c r="C525" s="262"/>
      <c r="D525" s="262"/>
      <c r="E525" s="262"/>
      <c r="F525" s="59" t="s">
        <v>631</v>
      </c>
      <c r="G525" s="263"/>
      <c r="H525" s="258">
        <f t="shared" si="9"/>
        <v>0</v>
      </c>
      <c r="I525" s="258">
        <v>0</v>
      </c>
      <c r="J525" s="258">
        <v>0</v>
      </c>
    </row>
    <row r="526" spans="1:10" ht="21" customHeight="1">
      <c r="A526" s="195"/>
      <c r="B526" s="154"/>
      <c r="C526" s="262"/>
      <c r="D526" s="262"/>
      <c r="E526" s="201">
        <v>4239</v>
      </c>
      <c r="F526" s="92" t="s">
        <v>694</v>
      </c>
      <c r="G526" s="263"/>
      <c r="H526" s="258">
        <f t="shared" si="9"/>
        <v>3000</v>
      </c>
      <c r="I526" s="258">
        <v>3000</v>
      </c>
      <c r="J526" s="258">
        <v>0</v>
      </c>
    </row>
    <row r="527" spans="1:10" ht="18.75" customHeight="1">
      <c r="A527" s="195"/>
      <c r="B527" s="154"/>
      <c r="C527" s="262"/>
      <c r="D527" s="262"/>
      <c r="E527" s="253">
        <v>4267</v>
      </c>
      <c r="F527" s="98" t="s">
        <v>508</v>
      </c>
      <c r="G527" s="263"/>
      <c r="H527" s="258">
        <f>SUM(I527:J527)</f>
        <v>500</v>
      </c>
      <c r="I527" s="258">
        <v>500</v>
      </c>
      <c r="J527" s="258"/>
    </row>
    <row r="528" spans="1:10" ht="15" customHeight="1">
      <c r="A528" s="195"/>
      <c r="B528" s="154"/>
      <c r="C528" s="262"/>
      <c r="D528" s="262"/>
      <c r="E528" s="201">
        <v>4269</v>
      </c>
      <c r="F528" s="98" t="s">
        <v>695</v>
      </c>
      <c r="G528" s="263"/>
      <c r="H528" s="258">
        <f t="shared" si="9"/>
        <v>1000</v>
      </c>
      <c r="I528" s="258">
        <v>1000</v>
      </c>
      <c r="J528" s="258"/>
    </row>
    <row r="529" spans="1:10" ht="15" hidden="1">
      <c r="A529" s="195"/>
      <c r="B529" s="154" t="s">
        <v>737</v>
      </c>
      <c r="C529" s="262">
        <v>2</v>
      </c>
      <c r="D529" s="262">
        <v>5</v>
      </c>
      <c r="E529" s="262"/>
      <c r="F529" s="59" t="s">
        <v>741</v>
      </c>
      <c r="G529" s="226"/>
      <c r="H529" s="258">
        <f t="shared" si="9"/>
        <v>0</v>
      </c>
      <c r="I529" s="258">
        <f>SUM(I531:I532)</f>
        <v>0</v>
      </c>
      <c r="J529" s="258">
        <f>SUM(J531:J532)</f>
        <v>0</v>
      </c>
    </row>
    <row r="530" spans="1:10" ht="36" hidden="1">
      <c r="A530" s="195">
        <v>2825</v>
      </c>
      <c r="B530" s="154"/>
      <c r="C530" s="262"/>
      <c r="D530" s="262"/>
      <c r="E530" s="262"/>
      <c r="F530" s="59" t="s">
        <v>631</v>
      </c>
      <c r="G530" s="263"/>
      <c r="H530" s="258">
        <f t="shared" si="9"/>
        <v>0</v>
      </c>
      <c r="I530" s="258"/>
      <c r="J530" s="258"/>
    </row>
    <row r="531" spans="1:10" ht="15" hidden="1">
      <c r="A531" s="195"/>
      <c r="B531" s="154"/>
      <c r="C531" s="262"/>
      <c r="D531" s="262"/>
      <c r="E531" s="262"/>
      <c r="F531" s="59" t="s">
        <v>632</v>
      </c>
      <c r="G531" s="263"/>
      <c r="H531" s="258">
        <f t="shared" si="9"/>
        <v>0</v>
      </c>
      <c r="I531" s="258"/>
      <c r="J531" s="258"/>
    </row>
    <row r="532" spans="1:10" ht="15" hidden="1">
      <c r="A532" s="195"/>
      <c r="B532" s="154"/>
      <c r="C532" s="262"/>
      <c r="D532" s="262"/>
      <c r="E532" s="262"/>
      <c r="F532" s="59" t="s">
        <v>632</v>
      </c>
      <c r="G532" s="263"/>
      <c r="H532" s="258">
        <f t="shared" si="9"/>
        <v>0</v>
      </c>
      <c r="I532" s="258"/>
      <c r="J532" s="258"/>
    </row>
    <row r="533" spans="1:10" ht="15" hidden="1">
      <c r="A533" s="195"/>
      <c r="B533" s="154" t="s">
        <v>737</v>
      </c>
      <c r="C533" s="262">
        <v>2</v>
      </c>
      <c r="D533" s="262">
        <v>6</v>
      </c>
      <c r="E533" s="262"/>
      <c r="F533" s="59" t="s">
        <v>742</v>
      </c>
      <c r="G533" s="226"/>
      <c r="H533" s="258">
        <f t="shared" si="9"/>
        <v>0</v>
      </c>
      <c r="I533" s="258">
        <f>SUM(I535:I536)</f>
        <v>0</v>
      </c>
      <c r="J533" s="258">
        <f>SUM(J535:J536)</f>
        <v>0</v>
      </c>
    </row>
    <row r="534" spans="1:10" ht="36" hidden="1">
      <c r="A534" s="195">
        <v>2826</v>
      </c>
      <c r="B534" s="154"/>
      <c r="C534" s="262"/>
      <c r="D534" s="262"/>
      <c r="E534" s="262"/>
      <c r="F534" s="59" t="s">
        <v>631</v>
      </c>
      <c r="G534" s="263"/>
      <c r="H534" s="258">
        <f t="shared" si="9"/>
        <v>0</v>
      </c>
      <c r="I534" s="258"/>
      <c r="J534" s="258"/>
    </row>
    <row r="535" spans="1:10" ht="15" hidden="1">
      <c r="A535" s="195"/>
      <c r="B535" s="154"/>
      <c r="C535" s="262"/>
      <c r="D535" s="262"/>
      <c r="E535" s="262"/>
      <c r="F535" s="59" t="s">
        <v>632</v>
      </c>
      <c r="G535" s="263"/>
      <c r="H535" s="258">
        <f t="shared" si="9"/>
        <v>0</v>
      </c>
      <c r="I535" s="258"/>
      <c r="J535" s="258"/>
    </row>
    <row r="536" spans="1:10" ht="15" hidden="1">
      <c r="A536" s="195"/>
      <c r="B536" s="154"/>
      <c r="C536" s="262"/>
      <c r="D536" s="262"/>
      <c r="E536" s="262"/>
      <c r="F536" s="59" t="s">
        <v>632</v>
      </c>
      <c r="G536" s="263"/>
      <c r="H536" s="258">
        <f t="shared" si="9"/>
        <v>0</v>
      </c>
      <c r="I536" s="258"/>
      <c r="J536" s="258"/>
    </row>
    <row r="537" spans="1:10" ht="24.75" customHeight="1">
      <c r="A537" s="195"/>
      <c r="B537" s="154" t="s">
        <v>737</v>
      </c>
      <c r="C537" s="262">
        <v>2</v>
      </c>
      <c r="D537" s="262">
        <v>7</v>
      </c>
      <c r="E537" s="262"/>
      <c r="F537" s="59" t="s">
        <v>743</v>
      </c>
      <c r="G537" s="226"/>
      <c r="H537" s="258">
        <f t="shared" si="9"/>
        <v>9000</v>
      </c>
      <c r="I537" s="258">
        <f>SUM(I539:I540)</f>
        <v>0</v>
      </c>
      <c r="J537" s="258">
        <f>SUM(J539:J540)</f>
        <v>9000</v>
      </c>
    </row>
    <row r="538" spans="1:10" ht="41.25" customHeight="1">
      <c r="A538" s="195">
        <v>2827</v>
      </c>
      <c r="B538" s="154"/>
      <c r="C538" s="262"/>
      <c r="D538" s="262"/>
      <c r="E538" s="262"/>
      <c r="F538" s="59" t="s">
        <v>631</v>
      </c>
      <c r="G538" s="263"/>
      <c r="H538" s="258">
        <f t="shared" si="9"/>
        <v>0</v>
      </c>
      <c r="I538" s="258"/>
      <c r="J538" s="258"/>
    </row>
    <row r="539" spans="1:10" ht="24.75" customHeight="1">
      <c r="A539" s="195"/>
      <c r="B539" s="154"/>
      <c r="C539" s="262"/>
      <c r="D539" s="262"/>
      <c r="E539" s="220">
        <v>5113</v>
      </c>
      <c r="F539" s="98" t="s">
        <v>618</v>
      </c>
      <c r="G539" s="263"/>
      <c r="H539" s="258">
        <f t="shared" si="9"/>
        <v>8000</v>
      </c>
      <c r="I539" s="258"/>
      <c r="J539" s="258">
        <v>8000</v>
      </c>
    </row>
    <row r="540" spans="1:10" ht="16.5" customHeight="1">
      <c r="A540" s="195"/>
      <c r="B540" s="154"/>
      <c r="C540" s="262"/>
      <c r="D540" s="262"/>
      <c r="E540" s="220">
        <v>5134</v>
      </c>
      <c r="F540" s="98" t="s">
        <v>612</v>
      </c>
      <c r="G540" s="263"/>
      <c r="H540" s="258">
        <f t="shared" si="9"/>
        <v>1000</v>
      </c>
      <c r="I540" s="258"/>
      <c r="J540" s="258">
        <v>1000</v>
      </c>
    </row>
    <row r="541" spans="1:10" ht="10.5" customHeight="1">
      <c r="A541" s="195"/>
      <c r="B541" s="259" t="s">
        <v>737</v>
      </c>
      <c r="C541" s="260">
        <v>3</v>
      </c>
      <c r="D541" s="260">
        <v>0</v>
      </c>
      <c r="E541" s="260"/>
      <c r="F541" s="60" t="s">
        <v>398</v>
      </c>
      <c r="G541" s="268" t="s">
        <v>124</v>
      </c>
      <c r="H541" s="258">
        <f t="shared" si="9"/>
        <v>600</v>
      </c>
      <c r="I541" s="258">
        <f>SUM(I542,I546,I550)</f>
        <v>600</v>
      </c>
      <c r="J541" s="258">
        <f>SUM(J542,J546,J550)</f>
        <v>0</v>
      </c>
    </row>
    <row r="542" spans="1:10" ht="15.75" customHeight="1">
      <c r="A542" s="195">
        <v>2830</v>
      </c>
      <c r="B542" s="154" t="s">
        <v>737</v>
      </c>
      <c r="C542" s="262">
        <v>3</v>
      </c>
      <c r="D542" s="262">
        <v>1</v>
      </c>
      <c r="E542" s="262"/>
      <c r="F542" s="59" t="s">
        <v>772</v>
      </c>
      <c r="G542" s="268"/>
      <c r="H542" s="258">
        <f t="shared" si="9"/>
        <v>200</v>
      </c>
      <c r="I542" s="258">
        <v>200</v>
      </c>
      <c r="J542" s="258">
        <f>SUM(J544:J545)</f>
        <v>0</v>
      </c>
    </row>
    <row r="543" spans="1:10" ht="36">
      <c r="A543" s="195">
        <v>2831</v>
      </c>
      <c r="B543" s="154"/>
      <c r="C543" s="262"/>
      <c r="D543" s="262"/>
      <c r="E543" s="262"/>
      <c r="F543" s="59" t="s">
        <v>631</v>
      </c>
      <c r="G543" s="263"/>
      <c r="H543" s="258">
        <f t="shared" si="9"/>
        <v>0</v>
      </c>
      <c r="I543" s="258"/>
      <c r="J543" s="258">
        <v>0</v>
      </c>
    </row>
    <row r="544" spans="1:10" ht="15">
      <c r="A544" s="195"/>
      <c r="B544" s="154"/>
      <c r="C544" s="262"/>
      <c r="D544" s="262"/>
      <c r="E544" s="253">
        <v>4234</v>
      </c>
      <c r="F544" s="92" t="s">
        <v>490</v>
      </c>
      <c r="G544" s="263"/>
      <c r="H544" s="258">
        <f t="shared" si="9"/>
        <v>200</v>
      </c>
      <c r="I544" s="258">
        <v>200</v>
      </c>
      <c r="J544" s="258">
        <v>0</v>
      </c>
    </row>
    <row r="545" spans="1:10" ht="15">
      <c r="A545" s="195"/>
      <c r="B545" s="154" t="s">
        <v>737</v>
      </c>
      <c r="C545" s="262">
        <v>3</v>
      </c>
      <c r="D545" s="262">
        <v>3</v>
      </c>
      <c r="E545" s="262"/>
      <c r="F545" s="59" t="s">
        <v>779</v>
      </c>
      <c r="G545" s="263"/>
      <c r="H545" s="258">
        <f t="shared" si="9"/>
        <v>400</v>
      </c>
      <c r="I545" s="258">
        <v>400</v>
      </c>
      <c r="J545" s="258">
        <v>0</v>
      </c>
    </row>
    <row r="546" spans="1:10" ht="15" hidden="1">
      <c r="A546" s="51">
        <v>2833</v>
      </c>
      <c r="B546" s="154" t="s">
        <v>737</v>
      </c>
      <c r="C546" s="262">
        <v>3</v>
      </c>
      <c r="D546" s="262">
        <v>2</v>
      </c>
      <c r="E546" s="262"/>
      <c r="F546" s="59" t="s">
        <v>778</v>
      </c>
      <c r="G546" s="268"/>
      <c r="H546" s="258">
        <f t="shared" si="9"/>
        <v>0</v>
      </c>
      <c r="I546" s="258">
        <f>SUM(I548:I549)</f>
        <v>0</v>
      </c>
      <c r="J546" s="258">
        <f>SUM(J548:J549)</f>
        <v>0</v>
      </c>
    </row>
    <row r="547" spans="1:10" ht="36" hidden="1">
      <c r="A547" s="195">
        <v>2832</v>
      </c>
      <c r="B547" s="154"/>
      <c r="C547" s="262"/>
      <c r="D547" s="262"/>
      <c r="E547" s="262"/>
      <c r="F547" s="59" t="s">
        <v>631</v>
      </c>
      <c r="G547" s="263"/>
      <c r="H547" s="258">
        <f t="shared" si="9"/>
        <v>0</v>
      </c>
      <c r="I547" s="258"/>
      <c r="J547" s="258"/>
    </row>
    <row r="548" spans="1:10" ht="15" hidden="1">
      <c r="A548" s="195"/>
      <c r="B548" s="154"/>
      <c r="C548" s="262"/>
      <c r="D548" s="262"/>
      <c r="E548" s="262"/>
      <c r="F548" s="59" t="s">
        <v>632</v>
      </c>
      <c r="G548" s="263"/>
      <c r="H548" s="258">
        <f t="shared" si="9"/>
        <v>0</v>
      </c>
      <c r="I548" s="258"/>
      <c r="J548" s="258"/>
    </row>
    <row r="549" spans="1:10" ht="15" hidden="1">
      <c r="A549" s="195"/>
      <c r="B549" s="154"/>
      <c r="C549" s="262"/>
      <c r="D549" s="262"/>
      <c r="E549" s="262"/>
      <c r="F549" s="59" t="s">
        <v>632</v>
      </c>
      <c r="G549" s="263"/>
      <c r="H549" s="258">
        <f t="shared" si="9"/>
        <v>0</v>
      </c>
      <c r="I549" s="258"/>
      <c r="J549" s="258"/>
    </row>
    <row r="550" spans="1:10" ht="396" hidden="1">
      <c r="A550" s="195"/>
      <c r="B550" s="154" t="s">
        <v>737</v>
      </c>
      <c r="C550" s="262">
        <v>3</v>
      </c>
      <c r="D550" s="262">
        <v>3</v>
      </c>
      <c r="E550" s="262"/>
      <c r="F550" s="59" t="s">
        <v>779</v>
      </c>
      <c r="G550" s="226" t="s">
        <v>125</v>
      </c>
      <c r="H550" s="258">
        <f t="shared" si="9"/>
        <v>400</v>
      </c>
      <c r="I550" s="258">
        <v>400</v>
      </c>
      <c r="J550" s="258">
        <f>SUM(J552:J553)</f>
        <v>0</v>
      </c>
    </row>
    <row r="551" spans="1:10" ht="36">
      <c r="A551" s="195">
        <v>2833</v>
      </c>
      <c r="B551" s="154"/>
      <c r="C551" s="262"/>
      <c r="D551" s="262"/>
      <c r="E551" s="262"/>
      <c r="F551" s="59" t="s">
        <v>631</v>
      </c>
      <c r="G551" s="263"/>
      <c r="H551" s="258">
        <f t="shared" si="9"/>
        <v>0</v>
      </c>
      <c r="I551" s="258"/>
      <c r="J551" s="258">
        <v>0</v>
      </c>
    </row>
    <row r="552" spans="1:10" ht="15">
      <c r="A552" s="195"/>
      <c r="B552" s="154"/>
      <c r="C552" s="262"/>
      <c r="D552" s="262"/>
      <c r="E552" s="253">
        <v>4234</v>
      </c>
      <c r="F552" s="92" t="s">
        <v>490</v>
      </c>
      <c r="G552" s="263"/>
      <c r="H552" s="258">
        <f t="shared" si="9"/>
        <v>400</v>
      </c>
      <c r="I552" s="258">
        <v>400</v>
      </c>
      <c r="J552" s="258">
        <v>0</v>
      </c>
    </row>
    <row r="553" spans="1:10" ht="15">
      <c r="A553" s="195"/>
      <c r="B553" s="154"/>
      <c r="C553" s="262"/>
      <c r="D553" s="262"/>
      <c r="E553" s="262"/>
      <c r="F553" s="59" t="s">
        <v>632</v>
      </c>
      <c r="G553" s="263"/>
      <c r="H553" s="258">
        <f t="shared" si="9"/>
        <v>0</v>
      </c>
      <c r="I553" s="258"/>
      <c r="J553" s="258">
        <v>0</v>
      </c>
    </row>
    <row r="554" spans="1:10" ht="25.5" customHeight="1">
      <c r="A554" s="195"/>
      <c r="B554" s="259" t="s">
        <v>737</v>
      </c>
      <c r="C554" s="260">
        <v>4</v>
      </c>
      <c r="D554" s="260">
        <v>0</v>
      </c>
      <c r="E554" s="260"/>
      <c r="F554" s="60" t="s">
        <v>399</v>
      </c>
      <c r="G554" s="268" t="s">
        <v>126</v>
      </c>
      <c r="H554" s="258">
        <f t="shared" si="9"/>
        <v>700</v>
      </c>
      <c r="I554" s="258">
        <f>SUM(I564+I555)</f>
        <v>700</v>
      </c>
      <c r="J554" s="258">
        <f>SUM(J564)</f>
        <v>0</v>
      </c>
    </row>
    <row r="555" spans="1:10" ht="15">
      <c r="A555" s="195"/>
      <c r="B555" s="259" t="s">
        <v>737</v>
      </c>
      <c r="C555" s="260">
        <v>4</v>
      </c>
      <c r="D555" s="260">
        <v>1</v>
      </c>
      <c r="E555" s="260"/>
      <c r="F555" s="59" t="s">
        <v>781</v>
      </c>
      <c r="G555" s="268"/>
      <c r="H555" s="258">
        <f>SUM(I555:J555)</f>
        <v>0</v>
      </c>
      <c r="I555" s="258">
        <f>SUM(I557)</f>
        <v>0</v>
      </c>
      <c r="J555" s="258"/>
    </row>
    <row r="556" spans="1:10" ht="36">
      <c r="A556" s="195"/>
      <c r="B556" s="259"/>
      <c r="C556" s="260"/>
      <c r="D556" s="260"/>
      <c r="E556" s="260"/>
      <c r="F556" s="59" t="s">
        <v>631</v>
      </c>
      <c r="G556" s="268"/>
      <c r="H556" s="258"/>
      <c r="I556" s="258"/>
      <c r="J556" s="258"/>
    </row>
    <row r="557" spans="1:10" ht="24">
      <c r="A557" s="195"/>
      <c r="B557" s="259"/>
      <c r="C557" s="260"/>
      <c r="D557" s="260"/>
      <c r="E557" s="253">
        <v>4239</v>
      </c>
      <c r="F557" s="92" t="s">
        <v>694</v>
      </c>
      <c r="G557" s="268"/>
      <c r="H557" s="258">
        <f>SUM(I557:J557)</f>
        <v>0</v>
      </c>
      <c r="I557" s="258">
        <v>0</v>
      </c>
      <c r="J557" s="258">
        <v>0</v>
      </c>
    </row>
    <row r="558" spans="1:10" ht="24.75" customHeight="1">
      <c r="A558" s="195">
        <v>2840</v>
      </c>
      <c r="B558" s="154" t="s">
        <v>737</v>
      </c>
      <c r="C558" s="262">
        <v>4</v>
      </c>
      <c r="D558" s="262">
        <v>2</v>
      </c>
      <c r="E558" s="262"/>
      <c r="F558" s="59" t="s">
        <v>782</v>
      </c>
      <c r="G558" s="268"/>
      <c r="H558" s="258">
        <f t="shared" si="9"/>
        <v>0</v>
      </c>
      <c r="I558" s="258">
        <f>SUM(I560:I561)</f>
        <v>0</v>
      </c>
      <c r="J558" s="258">
        <f>SUM(J560:J561)</f>
        <v>0</v>
      </c>
    </row>
    <row r="559" spans="1:10" ht="14.25" customHeight="1" hidden="1">
      <c r="A559" s="195">
        <v>2841</v>
      </c>
      <c r="B559" s="154"/>
      <c r="C559" s="262"/>
      <c r="D559" s="262"/>
      <c r="E559" s="262"/>
      <c r="F559" s="59" t="s">
        <v>631</v>
      </c>
      <c r="G559" s="263"/>
      <c r="H559" s="258">
        <f t="shared" si="9"/>
        <v>0</v>
      </c>
      <c r="I559" s="258"/>
      <c r="J559" s="258"/>
    </row>
    <row r="560" spans="1:10" ht="15" hidden="1">
      <c r="A560" s="195"/>
      <c r="B560" s="154"/>
      <c r="C560" s="262"/>
      <c r="D560" s="262"/>
      <c r="E560" s="262"/>
      <c r="F560" s="59" t="s">
        <v>632</v>
      </c>
      <c r="G560" s="263"/>
      <c r="H560" s="258">
        <f t="shared" si="9"/>
        <v>0</v>
      </c>
      <c r="I560" s="258"/>
      <c r="J560" s="258"/>
    </row>
    <row r="561" spans="1:10" ht="15" hidden="1">
      <c r="A561" s="195"/>
      <c r="B561" s="154"/>
      <c r="C561" s="262"/>
      <c r="D561" s="262"/>
      <c r="E561" s="262"/>
      <c r="F561" s="59" t="s">
        <v>632</v>
      </c>
      <c r="G561" s="263"/>
      <c r="H561" s="258">
        <f t="shared" si="9"/>
        <v>0</v>
      </c>
      <c r="I561" s="258"/>
      <c r="J561" s="258"/>
    </row>
    <row r="562" spans="1:10" ht="36" hidden="1">
      <c r="A562" s="195"/>
      <c r="B562" s="154" t="s">
        <v>737</v>
      </c>
      <c r="C562" s="262">
        <v>4</v>
      </c>
      <c r="D562" s="262">
        <v>2</v>
      </c>
      <c r="E562" s="262"/>
      <c r="F562" s="59" t="s">
        <v>782</v>
      </c>
      <c r="G562" s="268"/>
      <c r="H562" s="258">
        <f t="shared" si="9"/>
        <v>80647.1</v>
      </c>
      <c r="I562" s="258">
        <f>SUM(I564:I565)</f>
        <v>80647.1</v>
      </c>
      <c r="J562" s="258">
        <f>SUM(J564:J565)</f>
        <v>0</v>
      </c>
    </row>
    <row r="563" spans="1:10" ht="34.5" customHeight="1">
      <c r="A563" s="195">
        <v>2842</v>
      </c>
      <c r="B563" s="154"/>
      <c r="C563" s="262"/>
      <c r="D563" s="262"/>
      <c r="E563" s="262"/>
      <c r="F563" s="59" t="s">
        <v>631</v>
      </c>
      <c r="G563" s="263"/>
      <c r="H563" s="258"/>
      <c r="I563" s="258"/>
      <c r="J563" s="258"/>
    </row>
    <row r="564" spans="1:10" ht="24">
      <c r="A564" s="195"/>
      <c r="B564" s="154"/>
      <c r="C564" s="262"/>
      <c r="D564" s="262"/>
      <c r="E564" s="262">
        <v>4819</v>
      </c>
      <c r="F564" s="98" t="s">
        <v>820</v>
      </c>
      <c r="G564" s="263"/>
      <c r="H564" s="258">
        <f t="shared" si="9"/>
        <v>700</v>
      </c>
      <c r="I564" s="258">
        <v>700</v>
      </c>
      <c r="J564" s="258">
        <v>0</v>
      </c>
    </row>
    <row r="565" spans="1:10" ht="38.25" customHeight="1">
      <c r="A565" s="195"/>
      <c r="B565" s="259" t="s">
        <v>744</v>
      </c>
      <c r="C565" s="260">
        <v>0</v>
      </c>
      <c r="D565" s="260">
        <v>0</v>
      </c>
      <c r="E565" s="260"/>
      <c r="F565" s="147" t="s">
        <v>1070</v>
      </c>
      <c r="G565" s="73" t="s">
        <v>261</v>
      </c>
      <c r="H565" s="258">
        <f>SUM(I565:J565)</f>
        <v>79947.1</v>
      </c>
      <c r="I565" s="258">
        <f>SUM(I581+I621+M586)</f>
        <v>79947.1</v>
      </c>
      <c r="J565" s="258">
        <f>SUM(J621)</f>
        <v>0</v>
      </c>
    </row>
    <row r="566" spans="1:10" ht="408" hidden="1">
      <c r="A566" s="195"/>
      <c r="B566" s="154" t="s">
        <v>737</v>
      </c>
      <c r="C566" s="262">
        <v>4</v>
      </c>
      <c r="D566" s="262">
        <v>3</v>
      </c>
      <c r="E566" s="262"/>
      <c r="F566" s="59" t="s">
        <v>780</v>
      </c>
      <c r="G566" s="226" t="s">
        <v>127</v>
      </c>
      <c r="H566" s="258">
        <f t="shared" si="9"/>
        <v>0</v>
      </c>
      <c r="I566" s="258">
        <f>SUM(I568:I569)</f>
        <v>0</v>
      </c>
      <c r="J566" s="258">
        <f>SUM(J568:J569)</f>
        <v>0</v>
      </c>
    </row>
    <row r="567" spans="1:10" ht="17.25" customHeight="1" hidden="1">
      <c r="A567" s="186">
        <v>2900</v>
      </c>
      <c r="B567" s="154"/>
      <c r="C567" s="262"/>
      <c r="D567" s="262"/>
      <c r="E567" s="262"/>
      <c r="F567" s="59" t="s">
        <v>631</v>
      </c>
      <c r="G567" s="263"/>
      <c r="H567" s="258">
        <f t="shared" si="9"/>
        <v>0</v>
      </c>
      <c r="I567" s="258"/>
      <c r="J567" s="258"/>
    </row>
    <row r="568" spans="1:10" ht="15" hidden="1">
      <c r="A568" s="195"/>
      <c r="B568" s="154"/>
      <c r="C568" s="262"/>
      <c r="D568" s="262"/>
      <c r="E568" s="262"/>
      <c r="F568" s="59" t="s">
        <v>632</v>
      </c>
      <c r="G568" s="263"/>
      <c r="H568" s="258">
        <f t="shared" si="9"/>
        <v>0</v>
      </c>
      <c r="I568" s="258"/>
      <c r="J568" s="258"/>
    </row>
    <row r="569" spans="1:10" ht="15" hidden="1">
      <c r="A569" s="195"/>
      <c r="B569" s="154"/>
      <c r="C569" s="262"/>
      <c r="D569" s="262"/>
      <c r="E569" s="262"/>
      <c r="F569" s="59" t="s">
        <v>632</v>
      </c>
      <c r="G569" s="263"/>
      <c r="H569" s="258">
        <f t="shared" si="9"/>
        <v>0</v>
      </c>
      <c r="I569" s="258"/>
      <c r="J569" s="258"/>
    </row>
    <row r="570" spans="1:10" ht="384" hidden="1">
      <c r="A570" s="195"/>
      <c r="B570" s="259" t="s">
        <v>737</v>
      </c>
      <c r="C570" s="260">
        <v>5</v>
      </c>
      <c r="D570" s="260">
        <v>0</v>
      </c>
      <c r="E570" s="260"/>
      <c r="F570" s="71" t="s">
        <v>416</v>
      </c>
      <c r="G570" s="268" t="s">
        <v>129</v>
      </c>
      <c r="H570" s="258">
        <f t="shared" si="9"/>
        <v>0</v>
      </c>
      <c r="I570" s="258">
        <f>SUM(I571)</f>
        <v>0</v>
      </c>
      <c r="J570" s="258">
        <f>SUM(J571)</f>
        <v>0</v>
      </c>
    </row>
    <row r="571" spans="1:10" ht="36" customHeight="1" hidden="1">
      <c r="A571" s="195">
        <v>2850</v>
      </c>
      <c r="B571" s="259" t="s">
        <v>737</v>
      </c>
      <c r="C571" s="260">
        <v>5</v>
      </c>
      <c r="D571" s="260">
        <v>1</v>
      </c>
      <c r="E571" s="260"/>
      <c r="F571" s="72" t="s">
        <v>128</v>
      </c>
      <c r="G571" s="226" t="s">
        <v>130</v>
      </c>
      <c r="H571" s="258">
        <f t="shared" si="9"/>
        <v>0</v>
      </c>
      <c r="I571" s="258">
        <f>SUM(I573:I574)</f>
        <v>0</v>
      </c>
      <c r="J571" s="258">
        <f>SUM(J573:J574)</f>
        <v>0</v>
      </c>
    </row>
    <row r="572" spans="1:10" ht="24" customHeight="1" hidden="1">
      <c r="A572" s="195">
        <v>2851</v>
      </c>
      <c r="B572" s="154"/>
      <c r="C572" s="262"/>
      <c r="D572" s="262"/>
      <c r="E572" s="262"/>
      <c r="F572" s="59" t="s">
        <v>631</v>
      </c>
      <c r="G572" s="263"/>
      <c r="H572" s="258">
        <f t="shared" si="9"/>
        <v>0</v>
      </c>
      <c r="I572" s="258"/>
      <c r="J572" s="258"/>
    </row>
    <row r="573" spans="1:10" ht="15" hidden="1">
      <c r="A573" s="195"/>
      <c r="B573" s="154"/>
      <c r="C573" s="262"/>
      <c r="D573" s="262"/>
      <c r="E573" s="262"/>
      <c r="F573" s="59" t="s">
        <v>632</v>
      </c>
      <c r="G573" s="263"/>
      <c r="H573" s="258">
        <f t="shared" si="9"/>
        <v>0</v>
      </c>
      <c r="I573" s="258"/>
      <c r="J573" s="258"/>
    </row>
    <row r="574" spans="1:10" ht="15" hidden="1">
      <c r="A574" s="195"/>
      <c r="B574" s="154"/>
      <c r="C574" s="262"/>
      <c r="D574" s="262"/>
      <c r="E574" s="262"/>
      <c r="F574" s="59" t="s">
        <v>632</v>
      </c>
      <c r="G574" s="263"/>
      <c r="H574" s="258">
        <f t="shared" si="9"/>
        <v>0</v>
      </c>
      <c r="I574" s="258"/>
      <c r="J574" s="258"/>
    </row>
    <row r="575" spans="1:10" ht="409.5" hidden="1">
      <c r="A575" s="195"/>
      <c r="B575" s="259" t="s">
        <v>737</v>
      </c>
      <c r="C575" s="260">
        <v>6</v>
      </c>
      <c r="D575" s="260">
        <v>0</v>
      </c>
      <c r="E575" s="260"/>
      <c r="F575" s="71" t="s">
        <v>417</v>
      </c>
      <c r="G575" s="268" t="s">
        <v>259</v>
      </c>
      <c r="H575" s="258">
        <f t="shared" si="9"/>
        <v>0</v>
      </c>
      <c r="I575" s="258">
        <f>SUM(I576)</f>
        <v>0</v>
      </c>
      <c r="J575" s="258">
        <f>SUM(J576)</f>
        <v>0</v>
      </c>
    </row>
    <row r="576" spans="1:10" ht="27" customHeight="1" hidden="1">
      <c r="A576" s="195">
        <v>2860</v>
      </c>
      <c r="B576" s="154" t="s">
        <v>737</v>
      </c>
      <c r="C576" s="262">
        <v>6</v>
      </c>
      <c r="D576" s="262">
        <v>1</v>
      </c>
      <c r="E576" s="262"/>
      <c r="F576" s="72" t="s">
        <v>131</v>
      </c>
      <c r="G576" s="226" t="s">
        <v>260</v>
      </c>
      <c r="H576" s="258">
        <f aca="true" t="shared" si="10" ref="H576:H581">SUM(I576:J576)</f>
        <v>0</v>
      </c>
      <c r="I576" s="258">
        <f>SUM(I578:I579)</f>
        <v>0</v>
      </c>
      <c r="J576" s="258">
        <f>SUM(J578:J579)</f>
        <v>0</v>
      </c>
    </row>
    <row r="577" spans="1:10" ht="12" customHeight="1" hidden="1">
      <c r="A577" s="195">
        <v>2861</v>
      </c>
      <c r="B577" s="154"/>
      <c r="C577" s="262"/>
      <c r="D577" s="262"/>
      <c r="E577" s="262"/>
      <c r="F577" s="59" t="s">
        <v>631</v>
      </c>
      <c r="G577" s="263"/>
      <c r="H577" s="258">
        <f t="shared" si="10"/>
        <v>0</v>
      </c>
      <c r="I577" s="258"/>
      <c r="J577" s="258"/>
    </row>
    <row r="578" spans="1:10" ht="15" hidden="1">
      <c r="A578" s="195"/>
      <c r="B578" s="154"/>
      <c r="C578" s="262"/>
      <c r="D578" s="262"/>
      <c r="E578" s="262"/>
      <c r="F578" s="59" t="s">
        <v>632</v>
      </c>
      <c r="G578" s="263"/>
      <c r="H578" s="258">
        <f t="shared" si="10"/>
        <v>0</v>
      </c>
      <c r="I578" s="258"/>
      <c r="J578" s="258"/>
    </row>
    <row r="579" spans="1:10" ht="15" hidden="1">
      <c r="A579" s="195"/>
      <c r="B579" s="154"/>
      <c r="C579" s="262"/>
      <c r="D579" s="262"/>
      <c r="E579" s="262"/>
      <c r="F579" s="59" t="s">
        <v>632</v>
      </c>
      <c r="G579" s="263"/>
      <c r="H579" s="258">
        <f t="shared" si="10"/>
        <v>0</v>
      </c>
      <c r="I579" s="258"/>
      <c r="J579" s="258"/>
    </row>
    <row r="580" spans="1:157" ht="108" hidden="1">
      <c r="A580" s="195"/>
      <c r="B580" s="259" t="s">
        <v>744</v>
      </c>
      <c r="C580" s="260">
        <v>0</v>
      </c>
      <c r="D580" s="260">
        <v>0</v>
      </c>
      <c r="E580" s="260"/>
      <c r="F580" s="147" t="s">
        <v>1070</v>
      </c>
      <c r="G580" s="73" t="s">
        <v>261</v>
      </c>
      <c r="H580" s="258">
        <f t="shared" si="10"/>
        <v>79947.1</v>
      </c>
      <c r="I580" s="258">
        <f>SUM(I581,I593,I602,I611,I621,I630,I635,I640)</f>
        <v>79947.1</v>
      </c>
      <c r="J580" s="258">
        <f>SUM(J581,J593,J602,J611,J621,J630,J635,J640)</f>
        <v>0</v>
      </c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  <c r="DH580" s="38"/>
      <c r="DI580" s="38"/>
      <c r="DJ580" s="38"/>
      <c r="DK580" s="38"/>
      <c r="DL580" s="38"/>
      <c r="DM580" s="38"/>
      <c r="DN580" s="38"/>
      <c r="DO580" s="38"/>
      <c r="DP580" s="38"/>
      <c r="DQ580" s="38"/>
      <c r="DR580" s="38"/>
      <c r="DS580" s="38"/>
      <c r="DT580" s="38"/>
      <c r="DU580" s="38"/>
      <c r="DV580" s="38"/>
      <c r="DW580" s="38"/>
      <c r="DX580" s="38"/>
      <c r="DY580" s="38"/>
      <c r="DZ580" s="38"/>
      <c r="EA580" s="38"/>
      <c r="EB580" s="38"/>
      <c r="EC580" s="38"/>
      <c r="ED580" s="38"/>
      <c r="EE580" s="38"/>
      <c r="EF580" s="38"/>
      <c r="EG580" s="38"/>
      <c r="EH580" s="38"/>
      <c r="EI580" s="38"/>
      <c r="EJ580" s="38"/>
      <c r="EK580" s="38"/>
      <c r="EL580" s="38"/>
      <c r="EM580" s="38"/>
      <c r="EN580" s="38"/>
      <c r="EO580" s="38"/>
      <c r="EP580" s="38"/>
      <c r="EQ580" s="38"/>
      <c r="ER580" s="38"/>
      <c r="ES580" s="38"/>
      <c r="ET580" s="38"/>
      <c r="EU580" s="38"/>
      <c r="EV580" s="38"/>
      <c r="EW580" s="38"/>
      <c r="EX580" s="38"/>
      <c r="EY580" s="38"/>
      <c r="EZ580" s="38"/>
      <c r="FA580" s="38"/>
    </row>
    <row r="581" spans="1:157" s="38" customFormat="1" ht="13.5" customHeight="1">
      <c r="A581" s="186">
        <v>2900</v>
      </c>
      <c r="B581" s="259" t="s">
        <v>744</v>
      </c>
      <c r="C581" s="260">
        <v>1</v>
      </c>
      <c r="D581" s="260">
        <v>0</v>
      </c>
      <c r="E581" s="260"/>
      <c r="F581" s="60" t="s">
        <v>419</v>
      </c>
      <c r="G581" s="60" t="s">
        <v>262</v>
      </c>
      <c r="H581" s="258">
        <f t="shared" si="10"/>
        <v>34880</v>
      </c>
      <c r="I581" s="258">
        <f>SUM(I582)</f>
        <v>34880</v>
      </c>
      <c r="J581" s="258">
        <f>SUM(J582)</f>
        <v>0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</row>
    <row r="582" spans="1:10" ht="17.25" customHeight="1">
      <c r="A582" s="195">
        <v>2910</v>
      </c>
      <c r="B582" s="154" t="s">
        <v>744</v>
      </c>
      <c r="C582" s="262">
        <v>1</v>
      </c>
      <c r="D582" s="262">
        <v>1</v>
      </c>
      <c r="E582" s="262"/>
      <c r="F582" s="59" t="s">
        <v>263</v>
      </c>
      <c r="G582" s="226" t="s">
        <v>264</v>
      </c>
      <c r="H582" s="258">
        <v>33480</v>
      </c>
      <c r="I582" s="258">
        <f>SUM(I584:I586)</f>
        <v>34880</v>
      </c>
      <c r="J582" s="258">
        <v>0</v>
      </c>
    </row>
    <row r="583" spans="1:10" ht="36">
      <c r="A583" s="195"/>
      <c r="B583" s="154"/>
      <c r="C583" s="262"/>
      <c r="D583" s="262"/>
      <c r="E583" s="262"/>
      <c r="F583" s="59" t="s">
        <v>631</v>
      </c>
      <c r="G583" s="226"/>
      <c r="H583" s="258"/>
      <c r="I583" s="258"/>
      <c r="J583" s="258"/>
    </row>
    <row r="584" spans="1:10" ht="26.25" customHeight="1">
      <c r="A584" s="195"/>
      <c r="B584" s="154"/>
      <c r="C584" s="262"/>
      <c r="D584" s="262"/>
      <c r="E584" s="262">
        <v>4511</v>
      </c>
      <c r="F584" s="98" t="s">
        <v>518</v>
      </c>
      <c r="G584" s="226"/>
      <c r="H584" s="258">
        <f>SUM(I584:J584)</f>
        <v>34480</v>
      </c>
      <c r="I584" s="258">
        <v>34480</v>
      </c>
      <c r="J584" s="258">
        <v>0</v>
      </c>
    </row>
    <row r="585" spans="1:10" ht="15">
      <c r="A585" s="195"/>
      <c r="B585" s="154"/>
      <c r="C585" s="262"/>
      <c r="D585" s="262"/>
      <c r="E585" s="220">
        <v>5122</v>
      </c>
      <c r="F585" s="98" t="s">
        <v>614</v>
      </c>
      <c r="G585" s="263"/>
      <c r="H585" s="258"/>
      <c r="I585" s="258"/>
      <c r="J585" s="258">
        <v>0</v>
      </c>
    </row>
    <row r="586" spans="1:10" ht="15">
      <c r="A586" s="195"/>
      <c r="B586" s="154" t="s">
        <v>744</v>
      </c>
      <c r="C586" s="262">
        <v>1</v>
      </c>
      <c r="D586" s="262">
        <v>2</v>
      </c>
      <c r="E586" s="262"/>
      <c r="F586" s="59" t="s">
        <v>1044</v>
      </c>
      <c r="G586" s="263"/>
      <c r="H586" s="258">
        <f>SUM(I586:J586)</f>
        <v>400</v>
      </c>
      <c r="I586" s="258">
        <v>400</v>
      </c>
      <c r="J586" s="258"/>
    </row>
    <row r="587" spans="1:10" ht="35.25" customHeight="1">
      <c r="A587" s="195">
        <v>2912</v>
      </c>
      <c r="B587" s="154"/>
      <c r="C587" s="262"/>
      <c r="D587" s="262"/>
      <c r="E587" s="262"/>
      <c r="F587" s="59" t="s">
        <v>631</v>
      </c>
      <c r="G587" s="226" t="s">
        <v>265</v>
      </c>
      <c r="H587" s="258">
        <f aca="true" t="shared" si="11" ref="H587:H617">SUM(I587:J587)</f>
        <v>0</v>
      </c>
      <c r="I587" s="258">
        <f>SUM(I589:I590)</f>
        <v>0</v>
      </c>
      <c r="J587" s="258">
        <f>SUM(J589:J590)</f>
        <v>0</v>
      </c>
    </row>
    <row r="588" spans="1:10" ht="16.5" customHeight="1">
      <c r="A588" s="195"/>
      <c r="B588" s="154"/>
      <c r="C588" s="262"/>
      <c r="D588" s="262"/>
      <c r="E588" s="253">
        <v>4269</v>
      </c>
      <c r="F588" s="98" t="s">
        <v>695</v>
      </c>
      <c r="G588" s="263"/>
      <c r="H588" s="258">
        <f t="shared" si="11"/>
        <v>400</v>
      </c>
      <c r="I588" s="258">
        <v>400</v>
      </c>
      <c r="J588" s="258"/>
    </row>
    <row r="589" spans="1:10" ht="15" hidden="1">
      <c r="A589" s="195"/>
      <c r="B589" s="154"/>
      <c r="C589" s="262"/>
      <c r="D589" s="262"/>
      <c r="E589" s="262"/>
      <c r="F589" s="59" t="s">
        <v>632</v>
      </c>
      <c r="G589" s="263"/>
      <c r="H589" s="258">
        <f t="shared" si="11"/>
        <v>0</v>
      </c>
      <c r="I589" s="258"/>
      <c r="J589" s="258"/>
    </row>
    <row r="590" spans="1:10" ht="15" hidden="1">
      <c r="A590" s="195"/>
      <c r="B590" s="154"/>
      <c r="C590" s="262"/>
      <c r="D590" s="262"/>
      <c r="E590" s="262"/>
      <c r="F590" s="59" t="s">
        <v>632</v>
      </c>
      <c r="G590" s="263"/>
      <c r="H590" s="258">
        <f t="shared" si="11"/>
        <v>0</v>
      </c>
      <c r="I590" s="258"/>
      <c r="J590" s="258"/>
    </row>
    <row r="591" spans="1:10" ht="216" hidden="1">
      <c r="A591" s="195"/>
      <c r="B591" s="259" t="s">
        <v>744</v>
      </c>
      <c r="C591" s="260">
        <v>2</v>
      </c>
      <c r="D591" s="260">
        <v>0</v>
      </c>
      <c r="E591" s="260"/>
      <c r="F591" s="60" t="s">
        <v>420</v>
      </c>
      <c r="G591" s="60" t="s">
        <v>266</v>
      </c>
      <c r="H591" s="258">
        <f t="shared" si="11"/>
        <v>0</v>
      </c>
      <c r="I591" s="258">
        <f>SUM(I592,I596)</f>
        <v>0</v>
      </c>
      <c r="J591" s="258">
        <f>SUM(J592,J596)</f>
        <v>0</v>
      </c>
    </row>
    <row r="592" spans="1:10" ht="288" hidden="1">
      <c r="A592" s="195">
        <v>2920</v>
      </c>
      <c r="B592" s="154" t="s">
        <v>744</v>
      </c>
      <c r="C592" s="262">
        <v>2</v>
      </c>
      <c r="D592" s="262">
        <v>1</v>
      </c>
      <c r="E592" s="262"/>
      <c r="F592" s="59" t="s">
        <v>746</v>
      </c>
      <c r="G592" s="226" t="s">
        <v>267</v>
      </c>
      <c r="H592" s="258">
        <f t="shared" si="11"/>
        <v>0</v>
      </c>
      <c r="I592" s="258">
        <f>SUM(I594:I595)</f>
        <v>0</v>
      </c>
      <c r="J592" s="258">
        <f>SUM(J594:J595)</f>
        <v>0</v>
      </c>
    </row>
    <row r="593" spans="1:10" ht="36" hidden="1">
      <c r="A593" s="195">
        <v>2921</v>
      </c>
      <c r="B593" s="154"/>
      <c r="C593" s="262"/>
      <c r="D593" s="262"/>
      <c r="E593" s="262"/>
      <c r="F593" s="59" t="s">
        <v>631</v>
      </c>
      <c r="G593" s="263"/>
      <c r="H593" s="258">
        <f t="shared" si="11"/>
        <v>0</v>
      </c>
      <c r="I593" s="258"/>
      <c r="J593" s="258"/>
    </row>
    <row r="594" spans="1:10" ht="15" hidden="1">
      <c r="A594" s="195"/>
      <c r="B594" s="154"/>
      <c r="C594" s="262"/>
      <c r="D594" s="262"/>
      <c r="E594" s="262"/>
      <c r="F594" s="59" t="s">
        <v>632</v>
      </c>
      <c r="G594" s="263"/>
      <c r="H594" s="258">
        <f t="shared" si="11"/>
        <v>0</v>
      </c>
      <c r="I594" s="258"/>
      <c r="J594" s="258"/>
    </row>
    <row r="595" spans="1:10" ht="15" hidden="1">
      <c r="A595" s="195"/>
      <c r="B595" s="154"/>
      <c r="C595" s="262"/>
      <c r="D595" s="262"/>
      <c r="E595" s="262"/>
      <c r="F595" s="59" t="s">
        <v>632</v>
      </c>
      <c r="G595" s="263"/>
      <c r="H595" s="258">
        <f t="shared" si="11"/>
        <v>0</v>
      </c>
      <c r="I595" s="258"/>
      <c r="J595" s="258"/>
    </row>
    <row r="596" spans="1:10" ht="288" hidden="1">
      <c r="A596" s="195"/>
      <c r="B596" s="154" t="s">
        <v>744</v>
      </c>
      <c r="C596" s="262">
        <v>2</v>
      </c>
      <c r="D596" s="262">
        <v>2</v>
      </c>
      <c r="E596" s="262"/>
      <c r="F596" s="59" t="s">
        <v>747</v>
      </c>
      <c r="G596" s="226" t="s">
        <v>268</v>
      </c>
      <c r="H596" s="258">
        <f t="shared" si="11"/>
        <v>0</v>
      </c>
      <c r="I596" s="258">
        <f>SUM(I598:I599)</f>
        <v>0</v>
      </c>
      <c r="J596" s="258">
        <f>SUM(J598:J599)</f>
        <v>0</v>
      </c>
    </row>
    <row r="597" spans="1:10" ht="36" hidden="1">
      <c r="A597" s="195">
        <v>2922</v>
      </c>
      <c r="B597" s="154"/>
      <c r="C597" s="262"/>
      <c r="D597" s="262"/>
      <c r="E597" s="262"/>
      <c r="F597" s="59" t="s">
        <v>631</v>
      </c>
      <c r="G597" s="263"/>
      <c r="H597" s="258">
        <f t="shared" si="11"/>
        <v>0</v>
      </c>
      <c r="I597" s="258"/>
      <c r="J597" s="258"/>
    </row>
    <row r="598" spans="1:10" ht="15" hidden="1">
      <c r="A598" s="195"/>
      <c r="B598" s="154"/>
      <c r="C598" s="262"/>
      <c r="D598" s="262"/>
      <c r="E598" s="262"/>
      <c r="F598" s="59" t="s">
        <v>632</v>
      </c>
      <c r="G598" s="263"/>
      <c r="H598" s="258">
        <f t="shared" si="11"/>
        <v>0</v>
      </c>
      <c r="I598" s="258"/>
      <c r="J598" s="258"/>
    </row>
    <row r="599" spans="1:10" ht="15" hidden="1">
      <c r="A599" s="195"/>
      <c r="B599" s="154"/>
      <c r="C599" s="262"/>
      <c r="D599" s="262"/>
      <c r="E599" s="262"/>
      <c r="F599" s="59" t="s">
        <v>632</v>
      </c>
      <c r="G599" s="263"/>
      <c r="H599" s="258">
        <f t="shared" si="11"/>
        <v>0</v>
      </c>
      <c r="I599" s="258"/>
      <c r="J599" s="258"/>
    </row>
    <row r="600" spans="1:10" ht="409.5" hidden="1">
      <c r="A600" s="195"/>
      <c r="B600" s="259" t="s">
        <v>744</v>
      </c>
      <c r="C600" s="260">
        <v>3</v>
      </c>
      <c r="D600" s="260">
        <v>0</v>
      </c>
      <c r="E600" s="260"/>
      <c r="F600" s="60" t="s">
        <v>421</v>
      </c>
      <c r="G600" s="60" t="s">
        <v>269</v>
      </c>
      <c r="H600" s="258">
        <f t="shared" si="11"/>
        <v>0</v>
      </c>
      <c r="I600" s="258">
        <f>SUM(I601,I605)</f>
        <v>0</v>
      </c>
      <c r="J600" s="258">
        <f>SUM(J601,J605)</f>
        <v>0</v>
      </c>
    </row>
    <row r="601" spans="1:10" ht="409.5" hidden="1">
      <c r="A601" s="195">
        <v>2930</v>
      </c>
      <c r="B601" s="154" t="s">
        <v>744</v>
      </c>
      <c r="C601" s="262">
        <v>3</v>
      </c>
      <c r="D601" s="262">
        <v>1</v>
      </c>
      <c r="E601" s="262"/>
      <c r="F601" s="59" t="s">
        <v>748</v>
      </c>
      <c r="G601" s="226" t="s">
        <v>270</v>
      </c>
      <c r="H601" s="258">
        <f t="shared" si="11"/>
        <v>0</v>
      </c>
      <c r="I601" s="258">
        <f>SUM(I603:I604)</f>
        <v>0</v>
      </c>
      <c r="J601" s="258">
        <f>SUM(J603:J604)</f>
        <v>0</v>
      </c>
    </row>
    <row r="602" spans="1:10" ht="36" hidden="1">
      <c r="A602" s="195">
        <v>2931</v>
      </c>
      <c r="B602" s="154"/>
      <c r="C602" s="262"/>
      <c r="D602" s="262"/>
      <c r="E602" s="262"/>
      <c r="F602" s="59" t="s">
        <v>631</v>
      </c>
      <c r="G602" s="263"/>
      <c r="H602" s="258">
        <f t="shared" si="11"/>
        <v>0</v>
      </c>
      <c r="I602" s="258"/>
      <c r="J602" s="258"/>
    </row>
    <row r="603" spans="1:10" ht="15" hidden="1">
      <c r="A603" s="195"/>
      <c r="B603" s="154"/>
      <c r="C603" s="262"/>
      <c r="D603" s="262"/>
      <c r="E603" s="262"/>
      <c r="F603" s="59" t="s">
        <v>632</v>
      </c>
      <c r="G603" s="263"/>
      <c r="H603" s="258">
        <f t="shared" si="11"/>
        <v>0</v>
      </c>
      <c r="I603" s="258"/>
      <c r="J603" s="258"/>
    </row>
    <row r="604" spans="1:10" ht="15" hidden="1">
      <c r="A604" s="195"/>
      <c r="B604" s="154"/>
      <c r="C604" s="262"/>
      <c r="D604" s="262"/>
      <c r="E604" s="262"/>
      <c r="F604" s="59" t="s">
        <v>632</v>
      </c>
      <c r="G604" s="263"/>
      <c r="H604" s="258">
        <f t="shared" si="11"/>
        <v>0</v>
      </c>
      <c r="I604" s="258"/>
      <c r="J604" s="258"/>
    </row>
    <row r="605" spans="1:10" ht="15" hidden="1">
      <c r="A605" s="195"/>
      <c r="B605" s="154" t="s">
        <v>744</v>
      </c>
      <c r="C605" s="262">
        <v>3</v>
      </c>
      <c r="D605" s="262">
        <v>2</v>
      </c>
      <c r="E605" s="262"/>
      <c r="F605" s="59" t="s">
        <v>749</v>
      </c>
      <c r="G605" s="226"/>
      <c r="H605" s="258">
        <f t="shared" si="11"/>
        <v>0</v>
      </c>
      <c r="I605" s="258">
        <f>SUM(I607:I608)</f>
        <v>0</v>
      </c>
      <c r="J605" s="258">
        <f>SUM(J607:J608)</f>
        <v>0</v>
      </c>
    </row>
    <row r="606" spans="1:10" ht="36" hidden="1">
      <c r="A606" s="195">
        <v>2932</v>
      </c>
      <c r="B606" s="154"/>
      <c r="C606" s="262"/>
      <c r="D606" s="262"/>
      <c r="E606" s="262"/>
      <c r="F606" s="59" t="s">
        <v>631</v>
      </c>
      <c r="G606" s="263"/>
      <c r="H606" s="258">
        <f t="shared" si="11"/>
        <v>0</v>
      </c>
      <c r="I606" s="258"/>
      <c r="J606" s="258"/>
    </row>
    <row r="607" spans="1:10" ht="15" hidden="1">
      <c r="A607" s="195"/>
      <c r="B607" s="154"/>
      <c r="C607" s="262"/>
      <c r="D607" s="262"/>
      <c r="E607" s="262"/>
      <c r="F607" s="59" t="s">
        <v>632</v>
      </c>
      <c r="G607" s="263"/>
      <c r="H607" s="258">
        <f t="shared" si="11"/>
        <v>0</v>
      </c>
      <c r="I607" s="258"/>
      <c r="J607" s="258"/>
    </row>
    <row r="608" spans="1:10" ht="15" hidden="1">
      <c r="A608" s="195"/>
      <c r="B608" s="154"/>
      <c r="C608" s="262"/>
      <c r="D608" s="262"/>
      <c r="E608" s="262"/>
      <c r="F608" s="59" t="s">
        <v>632</v>
      </c>
      <c r="G608" s="263"/>
      <c r="H608" s="258">
        <f t="shared" si="11"/>
        <v>0</v>
      </c>
      <c r="I608" s="258"/>
      <c r="J608" s="258"/>
    </row>
    <row r="609" spans="1:10" ht="204" hidden="1">
      <c r="A609" s="195"/>
      <c r="B609" s="259" t="s">
        <v>744</v>
      </c>
      <c r="C609" s="260">
        <v>4</v>
      </c>
      <c r="D609" s="260">
        <v>0</v>
      </c>
      <c r="E609" s="260"/>
      <c r="F609" s="60" t="s">
        <v>422</v>
      </c>
      <c r="G609" s="60" t="s">
        <v>271</v>
      </c>
      <c r="H609" s="258">
        <f t="shared" si="11"/>
        <v>0</v>
      </c>
      <c r="I609" s="258">
        <f>SUM(I610,I614)</f>
        <v>0</v>
      </c>
      <c r="J609" s="258">
        <f>SUM(J610,J614)</f>
        <v>0</v>
      </c>
    </row>
    <row r="610" spans="1:10" ht="348" hidden="1">
      <c r="A610" s="195">
        <v>2940</v>
      </c>
      <c r="B610" s="154" t="s">
        <v>744</v>
      </c>
      <c r="C610" s="262">
        <v>4</v>
      </c>
      <c r="D610" s="262">
        <v>1</v>
      </c>
      <c r="E610" s="262"/>
      <c r="F610" s="59" t="s">
        <v>750</v>
      </c>
      <c r="G610" s="226" t="s">
        <v>272</v>
      </c>
      <c r="H610" s="258">
        <f t="shared" si="11"/>
        <v>0</v>
      </c>
      <c r="I610" s="258">
        <f>SUM(I612:I613)</f>
        <v>0</v>
      </c>
      <c r="J610" s="258">
        <f>SUM(J612:J613)</f>
        <v>0</v>
      </c>
    </row>
    <row r="611" spans="1:10" ht="36" hidden="1">
      <c r="A611" s="195">
        <v>2941</v>
      </c>
      <c r="B611" s="154"/>
      <c r="C611" s="262"/>
      <c r="D611" s="262"/>
      <c r="E611" s="262"/>
      <c r="F611" s="59" t="s">
        <v>631</v>
      </c>
      <c r="G611" s="263"/>
      <c r="H611" s="258">
        <f t="shared" si="11"/>
        <v>0</v>
      </c>
      <c r="I611" s="258"/>
      <c r="J611" s="258"/>
    </row>
    <row r="612" spans="1:10" ht="15" hidden="1">
      <c r="A612" s="195"/>
      <c r="B612" s="154"/>
      <c r="C612" s="262"/>
      <c r="D612" s="262"/>
      <c r="E612" s="262"/>
      <c r="F612" s="59" t="s">
        <v>632</v>
      </c>
      <c r="G612" s="263"/>
      <c r="H612" s="258">
        <f t="shared" si="11"/>
        <v>0</v>
      </c>
      <c r="I612" s="258"/>
      <c r="J612" s="258"/>
    </row>
    <row r="613" spans="1:10" ht="15" hidden="1">
      <c r="A613" s="195"/>
      <c r="B613" s="154"/>
      <c r="C613" s="262"/>
      <c r="D613" s="262"/>
      <c r="E613" s="262"/>
      <c r="F613" s="59" t="s">
        <v>632</v>
      </c>
      <c r="G613" s="263"/>
      <c r="H613" s="258">
        <f t="shared" si="11"/>
        <v>0</v>
      </c>
      <c r="I613" s="258"/>
      <c r="J613" s="258"/>
    </row>
    <row r="614" spans="1:10" ht="360" hidden="1">
      <c r="A614" s="195"/>
      <c r="B614" s="154" t="s">
        <v>744</v>
      </c>
      <c r="C614" s="262">
        <v>4</v>
      </c>
      <c r="D614" s="262">
        <v>2</v>
      </c>
      <c r="E614" s="262"/>
      <c r="F614" s="59" t="s">
        <v>751</v>
      </c>
      <c r="G614" s="226" t="s">
        <v>273</v>
      </c>
      <c r="H614" s="258">
        <f t="shared" si="11"/>
        <v>0</v>
      </c>
      <c r="I614" s="258">
        <f>SUM(I616:I617)</f>
        <v>0</v>
      </c>
      <c r="J614" s="258">
        <f>SUM(J616:J617)</f>
        <v>0</v>
      </c>
    </row>
    <row r="615" spans="1:10" ht="36" hidden="1">
      <c r="A615" s="195">
        <v>2942</v>
      </c>
      <c r="B615" s="154"/>
      <c r="C615" s="262"/>
      <c r="D615" s="262"/>
      <c r="E615" s="262"/>
      <c r="F615" s="59" t="s">
        <v>631</v>
      </c>
      <c r="G615" s="263"/>
      <c r="H615" s="258">
        <f t="shared" si="11"/>
        <v>0</v>
      </c>
      <c r="I615" s="258"/>
      <c r="J615" s="258"/>
    </row>
    <row r="616" spans="1:10" ht="15" hidden="1">
      <c r="A616" s="195"/>
      <c r="B616" s="154"/>
      <c r="C616" s="262"/>
      <c r="D616" s="262"/>
      <c r="E616" s="262"/>
      <c r="F616" s="59" t="s">
        <v>632</v>
      </c>
      <c r="G616" s="263"/>
      <c r="H616" s="258">
        <f t="shared" si="11"/>
        <v>0</v>
      </c>
      <c r="I616" s="258"/>
      <c r="J616" s="258"/>
    </row>
    <row r="617" spans="1:10" ht="15" hidden="1">
      <c r="A617" s="195"/>
      <c r="B617" s="154"/>
      <c r="C617" s="262"/>
      <c r="D617" s="262"/>
      <c r="E617" s="262"/>
      <c r="F617" s="59" t="s">
        <v>632</v>
      </c>
      <c r="G617" s="263"/>
      <c r="H617" s="258">
        <f t="shared" si="11"/>
        <v>0</v>
      </c>
      <c r="I617" s="258"/>
      <c r="J617" s="258"/>
    </row>
    <row r="618" spans="1:10" ht="15" hidden="1">
      <c r="A618" s="195"/>
      <c r="B618" s="154" t="s">
        <v>744</v>
      </c>
      <c r="C618" s="262">
        <v>1</v>
      </c>
      <c r="D618" s="262">
        <v>2</v>
      </c>
      <c r="E618" s="262"/>
      <c r="F618" s="59" t="s">
        <v>745</v>
      </c>
      <c r="G618" s="263"/>
      <c r="H618" s="258"/>
      <c r="I618" s="258"/>
      <c r="J618" s="258">
        <v>0</v>
      </c>
    </row>
    <row r="619" spans="1:10" ht="15" hidden="1">
      <c r="A619" s="195">
        <v>2912</v>
      </c>
      <c r="B619" s="154"/>
      <c r="C619" s="262"/>
      <c r="D619" s="262"/>
      <c r="E619" s="262"/>
      <c r="F619" s="59" t="s">
        <v>632</v>
      </c>
      <c r="G619" s="263"/>
      <c r="H619" s="258">
        <f>SUM(I619:J619)</f>
        <v>0</v>
      </c>
      <c r="I619" s="258"/>
      <c r="J619" s="258"/>
    </row>
    <row r="620" spans="1:10" ht="15" hidden="1">
      <c r="A620" s="195"/>
      <c r="B620" s="154"/>
      <c r="C620" s="262"/>
      <c r="D620" s="262"/>
      <c r="E620" s="201">
        <v>4269</v>
      </c>
      <c r="F620" s="98" t="s">
        <v>695</v>
      </c>
      <c r="G620" s="263"/>
      <c r="H620" s="258">
        <v>300</v>
      </c>
      <c r="I620" s="258">
        <v>300</v>
      </c>
      <c r="J620" s="258">
        <v>0</v>
      </c>
    </row>
    <row r="621" spans="1:10" ht="25.5" customHeight="1">
      <c r="A621" s="195"/>
      <c r="B621" s="259" t="s">
        <v>744</v>
      </c>
      <c r="C621" s="260">
        <v>5</v>
      </c>
      <c r="D621" s="260">
        <v>0</v>
      </c>
      <c r="E621" s="260"/>
      <c r="F621" s="60" t="s">
        <v>183</v>
      </c>
      <c r="G621" s="60" t="s">
        <v>274</v>
      </c>
      <c r="H621" s="258">
        <f aca="true" t="shared" si="12" ref="H621:H635">SUM(I621:J621)</f>
        <v>45067.1</v>
      </c>
      <c r="I621" s="258">
        <f>SUM(I622,I626)</f>
        <v>45067.1</v>
      </c>
      <c r="J621" s="258">
        <f>SUM(J622,J626)</f>
        <v>0</v>
      </c>
    </row>
    <row r="622" spans="1:10" ht="15">
      <c r="A622" s="195">
        <v>2950</v>
      </c>
      <c r="B622" s="154" t="s">
        <v>744</v>
      </c>
      <c r="C622" s="262">
        <v>5</v>
      </c>
      <c r="D622" s="262">
        <v>1</v>
      </c>
      <c r="E622" s="262"/>
      <c r="F622" s="59" t="s">
        <v>752</v>
      </c>
      <c r="G622" s="60"/>
      <c r="H622" s="258">
        <f t="shared" si="12"/>
        <v>45067.1</v>
      </c>
      <c r="I622" s="258">
        <f>SUM(I624:I626)</f>
        <v>45067.1</v>
      </c>
      <c r="J622" s="258">
        <f>SUM(J645)</f>
        <v>0</v>
      </c>
    </row>
    <row r="623" spans="1:12" ht="36">
      <c r="A623" s="195">
        <v>2951</v>
      </c>
      <c r="B623" s="154"/>
      <c r="C623" s="262"/>
      <c r="D623" s="262"/>
      <c r="E623" s="262"/>
      <c r="F623" s="59" t="s">
        <v>631</v>
      </c>
      <c r="G623" s="263"/>
      <c r="H623" s="258">
        <f t="shared" si="12"/>
        <v>0</v>
      </c>
      <c r="I623" s="258" t="s">
        <v>1029</v>
      </c>
      <c r="J623" s="258">
        <v>0</v>
      </c>
      <c r="L623" s="181"/>
    </row>
    <row r="624" spans="1:10" ht="36">
      <c r="A624" s="195"/>
      <c r="B624" s="154"/>
      <c r="C624" s="262"/>
      <c r="D624" s="262"/>
      <c r="E624" s="262">
        <v>4511</v>
      </c>
      <c r="F624" s="98" t="s">
        <v>518</v>
      </c>
      <c r="G624" s="263"/>
      <c r="H624" s="258">
        <f t="shared" si="12"/>
        <v>42500</v>
      </c>
      <c r="I624" s="258">
        <v>42500</v>
      </c>
      <c r="J624" s="258">
        <v>0</v>
      </c>
    </row>
    <row r="625" spans="1:10" ht="25.5" customHeight="1">
      <c r="A625" s="195"/>
      <c r="B625" s="154"/>
      <c r="C625" s="262"/>
      <c r="D625" s="262"/>
      <c r="E625" s="262">
        <v>4637</v>
      </c>
      <c r="F625" s="101" t="s">
        <v>599</v>
      </c>
      <c r="G625" s="263"/>
      <c r="H625" s="258">
        <f t="shared" si="12"/>
        <v>2567.1</v>
      </c>
      <c r="I625" s="258">
        <v>2567.1</v>
      </c>
      <c r="J625" s="258"/>
    </row>
    <row r="626" spans="1:10" ht="336" hidden="1">
      <c r="A626" s="195"/>
      <c r="B626" s="154" t="s">
        <v>744</v>
      </c>
      <c r="C626" s="262">
        <v>5</v>
      </c>
      <c r="D626" s="262">
        <v>2</v>
      </c>
      <c r="E626" s="262"/>
      <c r="F626" s="59" t="s">
        <v>753</v>
      </c>
      <c r="G626" s="226" t="s">
        <v>275</v>
      </c>
      <c r="H626" s="258">
        <f t="shared" si="12"/>
        <v>0</v>
      </c>
      <c r="I626" s="258">
        <f>SUM(I628:I629)</f>
        <v>0</v>
      </c>
      <c r="J626" s="258">
        <f>SUM(J628:J629)</f>
        <v>0</v>
      </c>
    </row>
    <row r="627" spans="1:10" ht="36" hidden="1">
      <c r="A627" s="195">
        <v>2952</v>
      </c>
      <c r="B627" s="154"/>
      <c r="C627" s="262"/>
      <c r="D627" s="262"/>
      <c r="E627" s="262"/>
      <c r="F627" s="59" t="s">
        <v>631</v>
      </c>
      <c r="G627" s="263"/>
      <c r="H627" s="258">
        <f t="shared" si="12"/>
        <v>0</v>
      </c>
      <c r="I627" s="258"/>
      <c r="J627" s="258"/>
    </row>
    <row r="628" spans="1:10" ht="15" hidden="1">
      <c r="A628" s="195"/>
      <c r="B628" s="154"/>
      <c r="C628" s="262"/>
      <c r="D628" s="262"/>
      <c r="E628" s="262"/>
      <c r="F628" s="59" t="s">
        <v>632</v>
      </c>
      <c r="G628" s="263"/>
      <c r="H628" s="258">
        <f t="shared" si="12"/>
        <v>0</v>
      </c>
      <c r="I628" s="258"/>
      <c r="J628" s="258"/>
    </row>
    <row r="629" spans="1:10" ht="15" hidden="1">
      <c r="A629" s="195"/>
      <c r="B629" s="154"/>
      <c r="C629" s="262"/>
      <c r="D629" s="262"/>
      <c r="E629" s="262"/>
      <c r="F629" s="59" t="s">
        <v>632</v>
      </c>
      <c r="G629" s="263"/>
      <c r="H629" s="258">
        <f t="shared" si="12"/>
        <v>0</v>
      </c>
      <c r="I629" s="258"/>
      <c r="J629" s="258"/>
    </row>
    <row r="630" spans="1:10" ht="336" hidden="1">
      <c r="A630" s="195"/>
      <c r="B630" s="259" t="s">
        <v>744</v>
      </c>
      <c r="C630" s="260">
        <v>6</v>
      </c>
      <c r="D630" s="260">
        <v>0</v>
      </c>
      <c r="E630" s="260"/>
      <c r="F630" s="60" t="s">
        <v>424</v>
      </c>
      <c r="G630" s="60" t="s">
        <v>277</v>
      </c>
      <c r="H630" s="258">
        <f t="shared" si="12"/>
        <v>0</v>
      </c>
      <c r="I630" s="258">
        <f>SUM(I631)</f>
        <v>0</v>
      </c>
      <c r="J630" s="258">
        <f>SUM(J631)</f>
        <v>0</v>
      </c>
    </row>
    <row r="631" spans="1:10" ht="336" hidden="1">
      <c r="A631" s="195">
        <v>2960</v>
      </c>
      <c r="B631" s="154" t="s">
        <v>744</v>
      </c>
      <c r="C631" s="262">
        <v>6</v>
      </c>
      <c r="D631" s="262">
        <v>1</v>
      </c>
      <c r="E631" s="262"/>
      <c r="F631" s="59" t="s">
        <v>276</v>
      </c>
      <c r="G631" s="226" t="s">
        <v>278</v>
      </c>
      <c r="H631" s="258">
        <f t="shared" si="12"/>
        <v>0</v>
      </c>
      <c r="I631" s="258">
        <f>SUM(I633:I634)</f>
        <v>0</v>
      </c>
      <c r="J631" s="258">
        <f>SUM(J633:J634)</f>
        <v>0</v>
      </c>
    </row>
    <row r="632" spans="1:10" ht="17.25" customHeight="1" hidden="1">
      <c r="A632" s="195">
        <v>2961</v>
      </c>
      <c r="B632" s="154"/>
      <c r="C632" s="262"/>
      <c r="D632" s="262"/>
      <c r="E632" s="262"/>
      <c r="F632" s="59" t="s">
        <v>631</v>
      </c>
      <c r="G632" s="263"/>
      <c r="H632" s="258">
        <f t="shared" si="12"/>
        <v>0</v>
      </c>
      <c r="I632" s="258"/>
      <c r="J632" s="258"/>
    </row>
    <row r="633" spans="1:10" ht="15" hidden="1">
      <c r="A633" s="195"/>
      <c r="B633" s="154"/>
      <c r="C633" s="262"/>
      <c r="D633" s="262"/>
      <c r="E633" s="262"/>
      <c r="F633" s="59" t="s">
        <v>632</v>
      </c>
      <c r="G633" s="263"/>
      <c r="H633" s="258">
        <f t="shared" si="12"/>
        <v>0</v>
      </c>
      <c r="I633" s="258"/>
      <c r="J633" s="258"/>
    </row>
    <row r="634" spans="1:10" ht="15" hidden="1">
      <c r="A634" s="195"/>
      <c r="B634" s="154"/>
      <c r="C634" s="262"/>
      <c r="D634" s="262"/>
      <c r="E634" s="262"/>
      <c r="F634" s="59" t="s">
        <v>632</v>
      </c>
      <c r="G634" s="263"/>
      <c r="H634" s="258">
        <f t="shared" si="12"/>
        <v>0</v>
      </c>
      <c r="I634" s="258"/>
      <c r="J634" s="258"/>
    </row>
    <row r="635" spans="1:10" ht="144" hidden="1">
      <c r="A635" s="195"/>
      <c r="B635" s="259" t="s">
        <v>744</v>
      </c>
      <c r="C635" s="260">
        <v>7</v>
      </c>
      <c r="D635" s="260">
        <v>0</v>
      </c>
      <c r="E635" s="260"/>
      <c r="F635" s="60" t="s">
        <v>425</v>
      </c>
      <c r="G635" s="60" t="s">
        <v>280</v>
      </c>
      <c r="H635" s="258">
        <f t="shared" si="12"/>
        <v>0</v>
      </c>
      <c r="I635" s="258">
        <f>SUM(I636)</f>
        <v>0</v>
      </c>
      <c r="J635" s="258">
        <f>SUM(J636)</f>
        <v>0</v>
      </c>
    </row>
    <row r="636" spans="1:10" ht="144" hidden="1">
      <c r="A636" s="195">
        <v>2970</v>
      </c>
      <c r="B636" s="154" t="s">
        <v>744</v>
      </c>
      <c r="C636" s="262">
        <v>7</v>
      </c>
      <c r="D636" s="262">
        <v>1</v>
      </c>
      <c r="E636" s="262"/>
      <c r="F636" s="59" t="s">
        <v>279</v>
      </c>
      <c r="G636" s="226" t="s">
        <v>280</v>
      </c>
      <c r="H636" s="258">
        <f aca="true" t="shared" si="13" ref="H636:H687">SUM(I636:J636)</f>
        <v>0</v>
      </c>
      <c r="I636" s="258">
        <f>SUM(I638:I639)</f>
        <v>0</v>
      </c>
      <c r="J636" s="258">
        <f>SUM(J638:J639)</f>
        <v>0</v>
      </c>
    </row>
    <row r="637" spans="1:10" ht="36" hidden="1">
      <c r="A637" s="195">
        <v>2971</v>
      </c>
      <c r="B637" s="154"/>
      <c r="C637" s="262"/>
      <c r="D637" s="262"/>
      <c r="E637" s="262"/>
      <c r="F637" s="59" t="s">
        <v>631</v>
      </c>
      <c r="G637" s="263"/>
      <c r="H637" s="258">
        <f t="shared" si="13"/>
        <v>0</v>
      </c>
      <c r="I637" s="258"/>
      <c r="J637" s="258"/>
    </row>
    <row r="638" spans="1:10" ht="15" hidden="1">
      <c r="A638" s="195"/>
      <c r="B638" s="154"/>
      <c r="C638" s="262"/>
      <c r="D638" s="262"/>
      <c r="E638" s="262"/>
      <c r="F638" s="59" t="s">
        <v>632</v>
      </c>
      <c r="G638" s="263"/>
      <c r="H638" s="258">
        <f t="shared" si="13"/>
        <v>0</v>
      </c>
      <c r="I638" s="258"/>
      <c r="J638" s="258"/>
    </row>
    <row r="639" spans="1:10" ht="15" hidden="1">
      <c r="A639" s="195"/>
      <c r="B639" s="154"/>
      <c r="C639" s="262"/>
      <c r="D639" s="262"/>
      <c r="E639" s="262"/>
      <c r="F639" s="59" t="s">
        <v>632</v>
      </c>
      <c r="G639" s="263"/>
      <c r="H639" s="258">
        <f t="shared" si="13"/>
        <v>0</v>
      </c>
      <c r="I639" s="258"/>
      <c r="J639" s="258"/>
    </row>
    <row r="640" spans="1:10" ht="372" hidden="1">
      <c r="A640" s="195"/>
      <c r="B640" s="259" t="s">
        <v>744</v>
      </c>
      <c r="C640" s="260">
        <v>8</v>
      </c>
      <c r="D640" s="260">
        <v>0</v>
      </c>
      <c r="E640" s="260"/>
      <c r="F640" s="60" t="s">
        <v>426</v>
      </c>
      <c r="G640" s="60" t="s">
        <v>282</v>
      </c>
      <c r="H640" s="258">
        <f t="shared" si="13"/>
        <v>0</v>
      </c>
      <c r="I640" s="258">
        <f>SUM(I641)</f>
        <v>0</v>
      </c>
      <c r="J640" s="258">
        <f>SUM(J641)</f>
        <v>0</v>
      </c>
    </row>
    <row r="641" spans="1:10" ht="15" customHeight="1" hidden="1">
      <c r="A641" s="195">
        <v>2980</v>
      </c>
      <c r="B641" s="154" t="s">
        <v>744</v>
      </c>
      <c r="C641" s="262">
        <v>8</v>
      </c>
      <c r="D641" s="262">
        <v>1</v>
      </c>
      <c r="E641" s="262"/>
      <c r="F641" s="59" t="s">
        <v>281</v>
      </c>
      <c r="G641" s="226" t="s">
        <v>283</v>
      </c>
      <c r="H641" s="258">
        <f t="shared" si="13"/>
        <v>0</v>
      </c>
      <c r="I641" s="258">
        <f>SUM(I643:I644)</f>
        <v>0</v>
      </c>
      <c r="J641" s="258">
        <f>SUM(J643:J644)</f>
        <v>0</v>
      </c>
    </row>
    <row r="642" spans="1:10" ht="36" hidden="1">
      <c r="A642" s="195">
        <v>2981</v>
      </c>
      <c r="B642" s="154"/>
      <c r="C642" s="262"/>
      <c r="D642" s="262"/>
      <c r="E642" s="262"/>
      <c r="F642" s="59" t="s">
        <v>631</v>
      </c>
      <c r="G642" s="263"/>
      <c r="H642" s="258">
        <f t="shared" si="13"/>
        <v>0</v>
      </c>
      <c r="I642" s="258"/>
      <c r="J642" s="258"/>
    </row>
    <row r="643" spans="1:10" ht="15" hidden="1">
      <c r="A643" s="195"/>
      <c r="B643" s="154"/>
      <c r="C643" s="262"/>
      <c r="D643" s="262"/>
      <c r="E643" s="262"/>
      <c r="F643" s="59" t="s">
        <v>632</v>
      </c>
      <c r="G643" s="263"/>
      <c r="H643" s="258">
        <f t="shared" si="13"/>
        <v>0</v>
      </c>
      <c r="I643" s="258"/>
      <c r="J643" s="258"/>
    </row>
    <row r="644" spans="1:10" ht="15" hidden="1">
      <c r="A644" s="195"/>
      <c r="B644" s="154"/>
      <c r="C644" s="262"/>
      <c r="D644" s="262"/>
      <c r="E644" s="262"/>
      <c r="F644" s="59" t="s">
        <v>632</v>
      </c>
      <c r="G644" s="263"/>
      <c r="H644" s="258">
        <f t="shared" si="13"/>
        <v>0</v>
      </c>
      <c r="I644" s="258"/>
      <c r="J644" s="258"/>
    </row>
    <row r="645" spans="1:10" ht="15">
      <c r="A645" s="195"/>
      <c r="B645" s="154"/>
      <c r="C645" s="262"/>
      <c r="D645" s="262"/>
      <c r="E645" s="262">
        <v>5129</v>
      </c>
      <c r="F645" s="98" t="s">
        <v>615</v>
      </c>
      <c r="G645" s="263"/>
      <c r="H645" s="258">
        <f t="shared" si="13"/>
        <v>0</v>
      </c>
      <c r="I645" s="258">
        <v>0</v>
      </c>
      <c r="J645" s="258"/>
    </row>
    <row r="646" spans="1:157" ht="192" hidden="1">
      <c r="A646" s="195"/>
      <c r="B646" s="259" t="s">
        <v>754</v>
      </c>
      <c r="C646" s="260">
        <v>0</v>
      </c>
      <c r="D646" s="260">
        <v>0</v>
      </c>
      <c r="E646" s="260"/>
      <c r="F646" s="147" t="s">
        <v>1071</v>
      </c>
      <c r="G646" s="73" t="s">
        <v>284</v>
      </c>
      <c r="H646" s="258">
        <f t="shared" si="13"/>
        <v>5404</v>
      </c>
      <c r="I646" s="258">
        <f>SUM(I647,I656,I661,I663,I668,I673,I678,I683,I685)</f>
        <v>5404</v>
      </c>
      <c r="J646" s="258">
        <f>SUM(J647,J656,J661,J663,J668,J673,J678,J683,J685)</f>
        <v>0</v>
      </c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  <c r="DH646" s="38"/>
      <c r="DI646" s="38"/>
      <c r="DJ646" s="38"/>
      <c r="DK646" s="38"/>
      <c r="DL646" s="38"/>
      <c r="DM646" s="38"/>
      <c r="DN646" s="38"/>
      <c r="DO646" s="38"/>
      <c r="DP646" s="38"/>
      <c r="DQ646" s="38"/>
      <c r="DR646" s="38"/>
      <c r="DS646" s="38"/>
      <c r="DT646" s="38"/>
      <c r="DU646" s="38"/>
      <c r="DV646" s="38"/>
      <c r="DW646" s="38"/>
      <c r="DX646" s="38"/>
      <c r="DY646" s="38"/>
      <c r="DZ646" s="38"/>
      <c r="EA646" s="38"/>
      <c r="EB646" s="38"/>
      <c r="EC646" s="38"/>
      <c r="ED646" s="38"/>
      <c r="EE646" s="38"/>
      <c r="EF646" s="38"/>
      <c r="EG646" s="38"/>
      <c r="EH646" s="38"/>
      <c r="EI646" s="38"/>
      <c r="EJ646" s="38"/>
      <c r="EK646" s="38"/>
      <c r="EL646" s="38"/>
      <c r="EM646" s="38"/>
      <c r="EN646" s="38"/>
      <c r="EO646" s="38"/>
      <c r="EP646" s="38"/>
      <c r="EQ646" s="38"/>
      <c r="ER646" s="38"/>
      <c r="ES646" s="38"/>
      <c r="ET646" s="38"/>
      <c r="EU646" s="38"/>
      <c r="EV646" s="38"/>
      <c r="EW646" s="38"/>
      <c r="EX646" s="38"/>
      <c r="EY646" s="38"/>
      <c r="EZ646" s="38"/>
      <c r="FA646" s="38"/>
    </row>
    <row r="647" spans="1:157" s="38" customFormat="1" ht="15" customHeight="1">
      <c r="A647" s="186">
        <v>3000</v>
      </c>
      <c r="B647" s="259" t="s">
        <v>754</v>
      </c>
      <c r="C647" s="260">
        <v>1</v>
      </c>
      <c r="D647" s="260">
        <v>0</v>
      </c>
      <c r="E647" s="260"/>
      <c r="F647" s="60" t="s">
        <v>428</v>
      </c>
      <c r="G647" s="60" t="s">
        <v>285</v>
      </c>
      <c r="H647" s="258">
        <f t="shared" si="13"/>
        <v>0</v>
      </c>
      <c r="I647" s="258">
        <f>SUM(I648,I652)</f>
        <v>0</v>
      </c>
      <c r="J647" s="258">
        <f>SUM(J648,J652)</f>
        <v>0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</row>
    <row r="648" spans="1:10" ht="96" hidden="1">
      <c r="A648" s="195">
        <v>3010</v>
      </c>
      <c r="B648" s="154" t="s">
        <v>754</v>
      </c>
      <c r="C648" s="262">
        <v>1</v>
      </c>
      <c r="D648" s="262">
        <v>1</v>
      </c>
      <c r="E648" s="262"/>
      <c r="F648" s="59" t="s">
        <v>288</v>
      </c>
      <c r="G648" s="226" t="s">
        <v>289</v>
      </c>
      <c r="H648" s="258">
        <f t="shared" si="13"/>
        <v>0</v>
      </c>
      <c r="I648" s="258">
        <f>SUM(I650:I651)</f>
        <v>0</v>
      </c>
      <c r="J648" s="258">
        <f>SUM(J650:J651)</f>
        <v>0</v>
      </c>
    </row>
    <row r="649" spans="1:10" ht="36" hidden="1">
      <c r="A649" s="195">
        <v>3011</v>
      </c>
      <c r="B649" s="154"/>
      <c r="C649" s="262"/>
      <c r="D649" s="262"/>
      <c r="E649" s="262"/>
      <c r="F649" s="59" t="s">
        <v>631</v>
      </c>
      <c r="G649" s="263"/>
      <c r="H649" s="258">
        <f t="shared" si="13"/>
        <v>0</v>
      </c>
      <c r="I649" s="258"/>
      <c r="J649" s="258"/>
    </row>
    <row r="650" spans="1:10" ht="15" hidden="1">
      <c r="A650" s="195"/>
      <c r="B650" s="154"/>
      <c r="C650" s="262"/>
      <c r="D650" s="262"/>
      <c r="E650" s="262"/>
      <c r="F650" s="59" t="s">
        <v>632</v>
      </c>
      <c r="G650" s="263"/>
      <c r="H650" s="258">
        <f t="shared" si="13"/>
        <v>0</v>
      </c>
      <c r="I650" s="258"/>
      <c r="J650" s="258"/>
    </row>
    <row r="651" spans="1:10" ht="15" hidden="1">
      <c r="A651" s="195"/>
      <c r="B651" s="154"/>
      <c r="C651" s="262"/>
      <c r="D651" s="262"/>
      <c r="E651" s="262"/>
      <c r="F651" s="59" t="s">
        <v>632</v>
      </c>
      <c r="G651" s="263"/>
      <c r="H651" s="258">
        <f t="shared" si="13"/>
        <v>0</v>
      </c>
      <c r="I651" s="258"/>
      <c r="J651" s="258"/>
    </row>
    <row r="652" spans="1:10" ht="120" hidden="1">
      <c r="A652" s="195"/>
      <c r="B652" s="154" t="s">
        <v>754</v>
      </c>
      <c r="C652" s="262">
        <v>1</v>
      </c>
      <c r="D652" s="262">
        <v>2</v>
      </c>
      <c r="E652" s="262"/>
      <c r="F652" s="59" t="s">
        <v>290</v>
      </c>
      <c r="G652" s="226" t="s">
        <v>291</v>
      </c>
      <c r="H652" s="258">
        <f t="shared" si="13"/>
        <v>0</v>
      </c>
      <c r="I652" s="258">
        <f>SUM(I654:I655)</f>
        <v>0</v>
      </c>
      <c r="J652" s="258">
        <f>SUM(J654:J655)</f>
        <v>0</v>
      </c>
    </row>
    <row r="653" spans="1:10" ht="36" hidden="1">
      <c r="A653" s="195">
        <v>3012</v>
      </c>
      <c r="B653" s="154"/>
      <c r="C653" s="262"/>
      <c r="D653" s="262"/>
      <c r="E653" s="262"/>
      <c r="F653" s="59" t="s">
        <v>631</v>
      </c>
      <c r="G653" s="263"/>
      <c r="H653" s="258">
        <f t="shared" si="13"/>
        <v>0</v>
      </c>
      <c r="I653" s="258"/>
      <c r="J653" s="258"/>
    </row>
    <row r="654" spans="1:10" ht="15" hidden="1">
      <c r="A654" s="195"/>
      <c r="B654" s="154"/>
      <c r="C654" s="262"/>
      <c r="D654" s="262"/>
      <c r="E654" s="262"/>
      <c r="F654" s="59" t="s">
        <v>632</v>
      </c>
      <c r="G654" s="263"/>
      <c r="H654" s="258">
        <f t="shared" si="13"/>
        <v>0</v>
      </c>
      <c r="I654" s="258"/>
      <c r="J654" s="258"/>
    </row>
    <row r="655" spans="1:10" ht="15" hidden="1">
      <c r="A655" s="195"/>
      <c r="B655" s="154"/>
      <c r="C655" s="262"/>
      <c r="D655" s="262"/>
      <c r="E655" s="262"/>
      <c r="F655" s="59" t="s">
        <v>632</v>
      </c>
      <c r="G655" s="263"/>
      <c r="H655" s="258">
        <f t="shared" si="13"/>
        <v>0</v>
      </c>
      <c r="I655" s="258"/>
      <c r="J655" s="258"/>
    </row>
    <row r="656" spans="1:10" ht="72" hidden="1">
      <c r="A656" s="195"/>
      <c r="B656" s="259" t="s">
        <v>754</v>
      </c>
      <c r="C656" s="260">
        <v>2</v>
      </c>
      <c r="D656" s="260">
        <v>0</v>
      </c>
      <c r="E656" s="260"/>
      <c r="F656" s="60" t="s">
        <v>429</v>
      </c>
      <c r="G656" s="60" t="s">
        <v>293</v>
      </c>
      <c r="H656" s="258">
        <f t="shared" si="13"/>
        <v>0</v>
      </c>
      <c r="I656" s="258">
        <f>SUM(I657)</f>
        <v>0</v>
      </c>
      <c r="J656" s="258">
        <f>SUM(J657)</f>
        <v>0</v>
      </c>
    </row>
    <row r="657" spans="1:10" ht="72" hidden="1">
      <c r="A657" s="195">
        <v>3020</v>
      </c>
      <c r="B657" s="154" t="s">
        <v>754</v>
      </c>
      <c r="C657" s="262">
        <v>2</v>
      </c>
      <c r="D657" s="262">
        <v>1</v>
      </c>
      <c r="E657" s="262"/>
      <c r="F657" s="59" t="s">
        <v>292</v>
      </c>
      <c r="G657" s="226" t="s">
        <v>294</v>
      </c>
      <c r="H657" s="258">
        <f t="shared" si="13"/>
        <v>0</v>
      </c>
      <c r="I657" s="258">
        <f>SUM(I659:I660)</f>
        <v>0</v>
      </c>
      <c r="J657" s="258">
        <f>SUM(J659:J660)</f>
        <v>0</v>
      </c>
    </row>
    <row r="658" spans="1:10" ht="36" hidden="1">
      <c r="A658" s="195">
        <v>3021</v>
      </c>
      <c r="B658" s="154"/>
      <c r="C658" s="262"/>
      <c r="D658" s="262"/>
      <c r="E658" s="262"/>
      <c r="F658" s="59" t="s">
        <v>631</v>
      </c>
      <c r="G658" s="263"/>
      <c r="H658" s="258">
        <f t="shared" si="13"/>
        <v>0</v>
      </c>
      <c r="I658" s="258"/>
      <c r="J658" s="258"/>
    </row>
    <row r="659" spans="1:10" ht="15" hidden="1">
      <c r="A659" s="195"/>
      <c r="B659" s="154"/>
      <c r="C659" s="262"/>
      <c r="D659" s="262"/>
      <c r="E659" s="262"/>
      <c r="F659" s="59" t="s">
        <v>632</v>
      </c>
      <c r="G659" s="263"/>
      <c r="H659" s="258">
        <f t="shared" si="13"/>
        <v>0</v>
      </c>
      <c r="I659" s="258"/>
      <c r="J659" s="258"/>
    </row>
    <row r="660" spans="1:10" ht="15" hidden="1">
      <c r="A660" s="195"/>
      <c r="B660" s="154"/>
      <c r="C660" s="262"/>
      <c r="D660" s="262"/>
      <c r="E660" s="262"/>
      <c r="F660" s="59" t="s">
        <v>632</v>
      </c>
      <c r="G660" s="263"/>
      <c r="H660" s="258">
        <f t="shared" si="13"/>
        <v>0</v>
      </c>
      <c r="I660" s="258"/>
      <c r="J660" s="258"/>
    </row>
    <row r="661" spans="1:10" ht="108" hidden="1">
      <c r="A661" s="195"/>
      <c r="B661" s="259" t="s">
        <v>754</v>
      </c>
      <c r="C661" s="260">
        <v>3</v>
      </c>
      <c r="D661" s="260">
        <v>0</v>
      </c>
      <c r="E661" s="260"/>
      <c r="F661" s="60" t="s">
        <v>430</v>
      </c>
      <c r="G661" s="60" t="s">
        <v>296</v>
      </c>
      <c r="H661" s="258">
        <f t="shared" si="13"/>
        <v>0</v>
      </c>
      <c r="I661" s="258">
        <f>SUM(I662)</f>
        <v>0</v>
      </c>
      <c r="J661" s="258">
        <f>SUM(J662)</f>
        <v>0</v>
      </c>
    </row>
    <row r="662" spans="1:157" ht="15" hidden="1">
      <c r="A662" s="195">
        <v>3030</v>
      </c>
      <c r="B662" s="154" t="s">
        <v>754</v>
      </c>
      <c r="C662" s="262">
        <v>3</v>
      </c>
      <c r="D662" s="262">
        <v>1</v>
      </c>
      <c r="E662" s="262"/>
      <c r="F662" s="59" t="s">
        <v>295</v>
      </c>
      <c r="G662" s="60"/>
      <c r="H662" s="258">
        <f t="shared" si="13"/>
        <v>0</v>
      </c>
      <c r="I662" s="272"/>
      <c r="J662" s="272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</row>
    <row r="663" spans="1:157" s="16" customFormat="1" ht="12.75" customHeight="1" hidden="1">
      <c r="A663" s="195">
        <v>3031</v>
      </c>
      <c r="B663" s="259" t="s">
        <v>754</v>
      </c>
      <c r="C663" s="260">
        <v>4</v>
      </c>
      <c r="D663" s="260">
        <v>0</v>
      </c>
      <c r="E663" s="260"/>
      <c r="F663" s="60" t="s">
        <v>431</v>
      </c>
      <c r="G663" s="60" t="s">
        <v>298</v>
      </c>
      <c r="H663" s="258">
        <f t="shared" si="13"/>
        <v>0</v>
      </c>
      <c r="I663" s="258">
        <f>SUM(I664)</f>
        <v>0</v>
      </c>
      <c r="J663" s="258">
        <f>SUM(J664)</f>
        <v>0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</row>
    <row r="664" spans="1:10" ht="204" hidden="1">
      <c r="A664" s="195">
        <v>3040</v>
      </c>
      <c r="B664" s="154" t="s">
        <v>754</v>
      </c>
      <c r="C664" s="262">
        <v>4</v>
      </c>
      <c r="D664" s="262">
        <v>1</v>
      </c>
      <c r="E664" s="262"/>
      <c r="F664" s="59" t="s">
        <v>297</v>
      </c>
      <c r="G664" s="226" t="s">
        <v>299</v>
      </c>
      <c r="H664" s="258">
        <f t="shared" si="13"/>
        <v>0</v>
      </c>
      <c r="I664" s="258">
        <f>SUM(I666:I667)</f>
        <v>0</v>
      </c>
      <c r="J664" s="258">
        <f>SUM(J666:J667)</f>
        <v>0</v>
      </c>
    </row>
    <row r="665" spans="1:10" ht="36" hidden="1">
      <c r="A665" s="195">
        <v>3041</v>
      </c>
      <c r="B665" s="154"/>
      <c r="C665" s="262"/>
      <c r="D665" s="262"/>
      <c r="E665" s="262"/>
      <c r="F665" s="59" t="s">
        <v>631</v>
      </c>
      <c r="G665" s="263"/>
      <c r="H665" s="258">
        <f t="shared" si="13"/>
        <v>0</v>
      </c>
      <c r="I665" s="258"/>
      <c r="J665" s="258"/>
    </row>
    <row r="666" spans="1:10" ht="15" hidden="1">
      <c r="A666" s="195"/>
      <c r="B666" s="154"/>
      <c r="C666" s="262"/>
      <c r="D666" s="262"/>
      <c r="E666" s="262"/>
      <c r="F666" s="59" t="s">
        <v>632</v>
      </c>
      <c r="G666" s="263"/>
      <c r="H666" s="258">
        <f t="shared" si="13"/>
        <v>0</v>
      </c>
      <c r="I666" s="258"/>
      <c r="J666" s="258"/>
    </row>
    <row r="667" spans="1:10" ht="15" hidden="1">
      <c r="A667" s="195"/>
      <c r="B667" s="154"/>
      <c r="C667" s="262"/>
      <c r="D667" s="262"/>
      <c r="E667" s="262"/>
      <c r="F667" s="59" t="s">
        <v>632</v>
      </c>
      <c r="G667" s="263"/>
      <c r="H667" s="258">
        <f t="shared" si="13"/>
        <v>0</v>
      </c>
      <c r="I667" s="258"/>
      <c r="J667" s="258"/>
    </row>
    <row r="668" spans="1:10" ht="144" hidden="1">
      <c r="A668" s="195"/>
      <c r="B668" s="259" t="s">
        <v>754</v>
      </c>
      <c r="C668" s="260">
        <v>5</v>
      </c>
      <c r="D668" s="260">
        <v>0</v>
      </c>
      <c r="E668" s="260"/>
      <c r="F668" s="60" t="s">
        <v>432</v>
      </c>
      <c r="G668" s="60" t="s">
        <v>301</v>
      </c>
      <c r="H668" s="258">
        <f t="shared" si="13"/>
        <v>0</v>
      </c>
      <c r="I668" s="258">
        <f>SUM(I669)</f>
        <v>0</v>
      </c>
      <c r="J668" s="258">
        <f>SUM(J669)</f>
        <v>0</v>
      </c>
    </row>
    <row r="669" spans="1:10" ht="144" hidden="1">
      <c r="A669" s="195">
        <v>3050</v>
      </c>
      <c r="B669" s="154" t="s">
        <v>754</v>
      </c>
      <c r="C669" s="262">
        <v>5</v>
      </c>
      <c r="D669" s="262">
        <v>1</v>
      </c>
      <c r="E669" s="262"/>
      <c r="F669" s="59" t="s">
        <v>300</v>
      </c>
      <c r="G669" s="226" t="s">
        <v>301</v>
      </c>
      <c r="H669" s="258">
        <f t="shared" si="13"/>
        <v>0</v>
      </c>
      <c r="I669" s="258">
        <f>SUM(I671:I672)</f>
        <v>0</v>
      </c>
      <c r="J669" s="258">
        <f>SUM(J671:J672)</f>
        <v>0</v>
      </c>
    </row>
    <row r="670" spans="1:10" ht="36" hidden="1">
      <c r="A670" s="195">
        <v>3051</v>
      </c>
      <c r="B670" s="154"/>
      <c r="C670" s="262"/>
      <c r="D670" s="262"/>
      <c r="E670" s="262"/>
      <c r="F670" s="59" t="s">
        <v>631</v>
      </c>
      <c r="G670" s="263"/>
      <c r="H670" s="258">
        <f t="shared" si="13"/>
        <v>0</v>
      </c>
      <c r="I670" s="258"/>
      <c r="J670" s="258"/>
    </row>
    <row r="671" spans="1:10" ht="15" hidden="1">
      <c r="A671" s="195"/>
      <c r="B671" s="154"/>
      <c r="C671" s="262"/>
      <c r="D671" s="262"/>
      <c r="E671" s="262"/>
      <c r="F671" s="59" t="s">
        <v>632</v>
      </c>
      <c r="G671" s="263"/>
      <c r="H671" s="258">
        <f t="shared" si="13"/>
        <v>0</v>
      </c>
      <c r="I671" s="258"/>
      <c r="J671" s="258"/>
    </row>
    <row r="672" spans="1:10" ht="15" hidden="1">
      <c r="A672" s="195"/>
      <c r="B672" s="154"/>
      <c r="C672" s="262"/>
      <c r="D672" s="262"/>
      <c r="E672" s="262"/>
      <c r="F672" s="59" t="s">
        <v>632</v>
      </c>
      <c r="G672" s="263"/>
      <c r="H672" s="258">
        <f t="shared" si="13"/>
        <v>0</v>
      </c>
      <c r="I672" s="258"/>
      <c r="J672" s="258"/>
    </row>
    <row r="673" spans="1:10" ht="84" hidden="1">
      <c r="A673" s="195"/>
      <c r="B673" s="259" t="s">
        <v>754</v>
      </c>
      <c r="C673" s="260">
        <v>6</v>
      </c>
      <c r="D673" s="260">
        <v>0</v>
      </c>
      <c r="E673" s="260"/>
      <c r="F673" s="60" t="s">
        <v>433</v>
      </c>
      <c r="G673" s="60" t="s">
        <v>303</v>
      </c>
      <c r="H673" s="258">
        <f t="shared" si="13"/>
        <v>0</v>
      </c>
      <c r="I673" s="258">
        <f>SUM(I674)</f>
        <v>0</v>
      </c>
      <c r="J673" s="258">
        <f>SUM(J674)</f>
        <v>0</v>
      </c>
    </row>
    <row r="674" spans="1:10" ht="84" hidden="1">
      <c r="A674" s="195">
        <v>3060</v>
      </c>
      <c r="B674" s="154" t="s">
        <v>754</v>
      </c>
      <c r="C674" s="262">
        <v>6</v>
      </c>
      <c r="D674" s="262">
        <v>1</v>
      </c>
      <c r="E674" s="262"/>
      <c r="F674" s="59" t="s">
        <v>302</v>
      </c>
      <c r="G674" s="226" t="s">
        <v>303</v>
      </c>
      <c r="H674" s="258">
        <f t="shared" si="13"/>
        <v>0</v>
      </c>
      <c r="I674" s="258">
        <f>SUM(I676:I677)</f>
        <v>0</v>
      </c>
      <c r="J674" s="258">
        <f>SUM(J676:J677)</f>
        <v>0</v>
      </c>
    </row>
    <row r="675" spans="1:10" ht="36" hidden="1">
      <c r="A675" s="195">
        <v>3061</v>
      </c>
      <c r="B675" s="154"/>
      <c r="C675" s="262"/>
      <c r="D675" s="262"/>
      <c r="E675" s="262"/>
      <c r="F675" s="59" t="s">
        <v>631</v>
      </c>
      <c r="G675" s="263"/>
      <c r="H675" s="258">
        <f t="shared" si="13"/>
        <v>0</v>
      </c>
      <c r="I675" s="258"/>
      <c r="J675" s="258"/>
    </row>
    <row r="676" spans="1:10" ht="15" hidden="1">
      <c r="A676" s="195"/>
      <c r="B676" s="154"/>
      <c r="C676" s="262"/>
      <c r="D676" s="262"/>
      <c r="E676" s="262"/>
      <c r="F676" s="59" t="s">
        <v>632</v>
      </c>
      <c r="G676" s="263"/>
      <c r="H676" s="258">
        <f t="shared" si="13"/>
        <v>0</v>
      </c>
      <c r="I676" s="258"/>
      <c r="J676" s="258"/>
    </row>
    <row r="677" spans="1:10" ht="15" hidden="1">
      <c r="A677" s="195"/>
      <c r="B677" s="154"/>
      <c r="C677" s="262"/>
      <c r="D677" s="262"/>
      <c r="E677" s="262"/>
      <c r="F677" s="59" t="s">
        <v>632</v>
      </c>
      <c r="G677" s="263"/>
      <c r="H677" s="258">
        <f t="shared" si="13"/>
        <v>0</v>
      </c>
      <c r="I677" s="258"/>
      <c r="J677" s="258"/>
    </row>
    <row r="678" spans="1:10" ht="409.5" hidden="1">
      <c r="A678" s="195"/>
      <c r="B678" s="259" t="s">
        <v>754</v>
      </c>
      <c r="C678" s="260">
        <v>7</v>
      </c>
      <c r="D678" s="260">
        <v>0</v>
      </c>
      <c r="E678" s="260"/>
      <c r="F678" s="60" t="s">
        <v>434</v>
      </c>
      <c r="G678" s="60" t="s">
        <v>305</v>
      </c>
      <c r="H678" s="258">
        <f t="shared" si="13"/>
        <v>5404</v>
      </c>
      <c r="I678" s="258">
        <f>SUM(I679)</f>
        <v>5404</v>
      </c>
      <c r="J678" s="258">
        <f>SUM(J679)</f>
        <v>0</v>
      </c>
    </row>
    <row r="679" spans="1:10" ht="24" customHeight="1">
      <c r="A679" s="195">
        <v>3070</v>
      </c>
      <c r="B679" s="154" t="s">
        <v>754</v>
      </c>
      <c r="C679" s="262">
        <v>7</v>
      </c>
      <c r="D679" s="262">
        <v>1</v>
      </c>
      <c r="E679" s="262"/>
      <c r="F679" s="59" t="s">
        <v>304</v>
      </c>
      <c r="G679" s="226" t="s">
        <v>307</v>
      </c>
      <c r="H679" s="258">
        <f t="shared" si="13"/>
        <v>5404</v>
      </c>
      <c r="I679" s="258">
        <f>SUM(I681:I682)</f>
        <v>5404</v>
      </c>
      <c r="J679" s="258">
        <f>SUM(J681:J682)</f>
        <v>0</v>
      </c>
    </row>
    <row r="680" spans="1:10" ht="36">
      <c r="A680" s="195">
        <v>3071</v>
      </c>
      <c r="B680" s="154"/>
      <c r="C680" s="262"/>
      <c r="D680" s="262"/>
      <c r="E680" s="262"/>
      <c r="F680" s="59" t="s">
        <v>631</v>
      </c>
      <c r="G680" s="263"/>
      <c r="H680" s="258">
        <f t="shared" si="13"/>
        <v>0</v>
      </c>
      <c r="I680" s="258"/>
      <c r="J680" s="258">
        <v>0</v>
      </c>
    </row>
    <row r="681" spans="1:10" ht="15">
      <c r="A681" s="195"/>
      <c r="B681" s="154"/>
      <c r="C681" s="262"/>
      <c r="D681" s="262"/>
      <c r="E681" s="195">
        <v>4729</v>
      </c>
      <c r="F681" s="98" t="s">
        <v>799</v>
      </c>
      <c r="G681" s="263"/>
      <c r="H681" s="258">
        <f t="shared" si="13"/>
        <v>2500</v>
      </c>
      <c r="I681" s="258">
        <v>2500</v>
      </c>
      <c r="J681" s="258">
        <v>0</v>
      </c>
    </row>
    <row r="682" spans="1:10" ht="24">
      <c r="A682" s="195"/>
      <c r="B682" s="154"/>
      <c r="C682" s="262"/>
      <c r="D682" s="262"/>
      <c r="E682" s="220">
        <v>4216</v>
      </c>
      <c r="F682" s="92" t="s">
        <v>482</v>
      </c>
      <c r="G682" s="263"/>
      <c r="H682" s="258">
        <v>2400</v>
      </c>
      <c r="I682" s="258">
        <v>2904</v>
      </c>
      <c r="J682" s="258"/>
    </row>
    <row r="683" spans="1:10" ht="228" hidden="1">
      <c r="A683" s="195"/>
      <c r="B683" s="259" t="s">
        <v>754</v>
      </c>
      <c r="C683" s="260">
        <v>8</v>
      </c>
      <c r="D683" s="260">
        <v>0</v>
      </c>
      <c r="E683" s="260"/>
      <c r="F683" s="60" t="s">
        <v>436</v>
      </c>
      <c r="G683" s="60" t="s">
        <v>308</v>
      </c>
      <c r="H683" s="258">
        <f t="shared" si="13"/>
        <v>0</v>
      </c>
      <c r="I683" s="258">
        <f>SUM(I684)</f>
        <v>0</v>
      </c>
      <c r="J683" s="258">
        <f>SUM(J684)</f>
        <v>0</v>
      </c>
    </row>
    <row r="684" spans="1:10" ht="228" hidden="1">
      <c r="A684" s="195">
        <v>3080</v>
      </c>
      <c r="B684" s="154" t="s">
        <v>754</v>
      </c>
      <c r="C684" s="262">
        <v>8</v>
      </c>
      <c r="D684" s="262">
        <v>1</v>
      </c>
      <c r="E684" s="262"/>
      <c r="F684" s="59" t="s">
        <v>436</v>
      </c>
      <c r="G684" s="226" t="s">
        <v>309</v>
      </c>
      <c r="H684" s="258">
        <f t="shared" si="13"/>
        <v>0</v>
      </c>
      <c r="I684" s="258">
        <f>SUM(I685)</f>
        <v>0</v>
      </c>
      <c r="J684" s="258">
        <f>SUM(J685)</f>
        <v>0</v>
      </c>
    </row>
    <row r="685" spans="1:10" ht="26.25" customHeight="1" hidden="1">
      <c r="A685" s="195">
        <v>3081</v>
      </c>
      <c r="B685" s="259" t="s">
        <v>754</v>
      </c>
      <c r="C685" s="194">
        <v>9</v>
      </c>
      <c r="D685" s="260">
        <v>0</v>
      </c>
      <c r="E685" s="260"/>
      <c r="F685" s="60" t="s">
        <v>437</v>
      </c>
      <c r="G685" s="60" t="s">
        <v>311</v>
      </c>
      <c r="H685" s="258">
        <f t="shared" si="13"/>
        <v>0</v>
      </c>
      <c r="I685" s="258">
        <f>SUM(I686+I688)</f>
        <v>0</v>
      </c>
      <c r="J685" s="258">
        <f>SUM(J686+J688)</f>
        <v>0</v>
      </c>
    </row>
    <row r="686" spans="1:10" ht="24" customHeight="1" hidden="1">
      <c r="A686" s="195">
        <v>3090</v>
      </c>
      <c r="B686" s="154" t="s">
        <v>754</v>
      </c>
      <c r="C686" s="186">
        <v>9</v>
      </c>
      <c r="D686" s="262">
        <v>1</v>
      </c>
      <c r="E686" s="262"/>
      <c r="F686" s="59" t="s">
        <v>310</v>
      </c>
      <c r="G686" s="226" t="s">
        <v>312</v>
      </c>
      <c r="H686" s="258">
        <f t="shared" si="13"/>
        <v>0</v>
      </c>
      <c r="I686" s="258">
        <v>0</v>
      </c>
      <c r="J686" s="258">
        <f>SUM(J198:J199)</f>
        <v>0</v>
      </c>
    </row>
    <row r="687" spans="1:10" ht="23.25" customHeight="1" hidden="1">
      <c r="A687" s="195">
        <v>3091</v>
      </c>
      <c r="B687" s="154"/>
      <c r="C687" s="262"/>
      <c r="D687" s="262"/>
      <c r="E687" s="262"/>
      <c r="F687" s="59" t="s">
        <v>631</v>
      </c>
      <c r="G687" s="263"/>
      <c r="H687" s="258">
        <f t="shared" si="13"/>
        <v>0</v>
      </c>
      <c r="I687" s="258"/>
      <c r="J687" s="258"/>
    </row>
    <row r="688" spans="1:10" ht="36" hidden="1">
      <c r="A688" s="195"/>
      <c r="B688" s="154" t="s">
        <v>754</v>
      </c>
      <c r="C688" s="186">
        <v>9</v>
      </c>
      <c r="D688" s="262">
        <v>2</v>
      </c>
      <c r="E688" s="262"/>
      <c r="F688" s="59" t="s">
        <v>773</v>
      </c>
      <c r="G688" s="226"/>
      <c r="H688" s="258">
        <f aca="true" t="shared" si="14" ref="H688:H697">SUM(I688:J688)</f>
        <v>0</v>
      </c>
      <c r="I688" s="258">
        <f>SUM(I690:I691)</f>
        <v>0</v>
      </c>
      <c r="J688" s="258">
        <f>SUM(J690:J691)</f>
        <v>0</v>
      </c>
    </row>
    <row r="689" spans="1:10" ht="38.25" customHeight="1" hidden="1">
      <c r="A689" s="195">
        <v>3092</v>
      </c>
      <c r="B689" s="154"/>
      <c r="C689" s="262"/>
      <c r="D689" s="262"/>
      <c r="E689" s="262"/>
      <c r="F689" s="59" t="s">
        <v>631</v>
      </c>
      <c r="G689" s="263"/>
      <c r="H689" s="258">
        <f t="shared" si="14"/>
        <v>0</v>
      </c>
      <c r="I689" s="258"/>
      <c r="J689" s="258"/>
    </row>
    <row r="690" spans="1:10" ht="15" hidden="1">
      <c r="A690" s="195"/>
      <c r="B690" s="154"/>
      <c r="C690" s="262"/>
      <c r="D690" s="262"/>
      <c r="E690" s="262"/>
      <c r="F690" s="59" t="s">
        <v>632</v>
      </c>
      <c r="G690" s="263"/>
      <c r="H690" s="258">
        <f t="shared" si="14"/>
        <v>0</v>
      </c>
      <c r="I690" s="258"/>
      <c r="J690" s="258"/>
    </row>
    <row r="691" spans="1:10" ht="15" hidden="1">
      <c r="A691" s="195"/>
      <c r="B691" s="154"/>
      <c r="C691" s="262"/>
      <c r="D691" s="262"/>
      <c r="E691" s="262"/>
      <c r="F691" s="59" t="s">
        <v>632</v>
      </c>
      <c r="G691" s="263"/>
      <c r="H691" s="258">
        <f t="shared" si="14"/>
        <v>0</v>
      </c>
      <c r="I691" s="258"/>
      <c r="J691" s="258"/>
    </row>
    <row r="692" spans="1:157" ht="36" hidden="1">
      <c r="A692" s="195"/>
      <c r="B692" s="259" t="s">
        <v>755</v>
      </c>
      <c r="C692" s="259">
        <v>0</v>
      </c>
      <c r="D692" s="259">
        <v>0</v>
      </c>
      <c r="E692" s="259"/>
      <c r="F692" s="153" t="s">
        <v>1072</v>
      </c>
      <c r="G692" s="51"/>
      <c r="H692" s="257">
        <v>5400</v>
      </c>
      <c r="I692" s="258">
        <f>SUM(I693)</f>
        <v>41650.3</v>
      </c>
      <c r="J692" s="258">
        <v>0</v>
      </c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  <c r="DH692" s="38"/>
      <c r="DI692" s="38"/>
      <c r="DJ692" s="38"/>
      <c r="DK692" s="38"/>
      <c r="DL692" s="38"/>
      <c r="DM692" s="38"/>
      <c r="DN692" s="38"/>
      <c r="DO692" s="38"/>
      <c r="DP692" s="38"/>
      <c r="DQ692" s="38"/>
      <c r="DR692" s="38"/>
      <c r="DS692" s="38"/>
      <c r="DT692" s="38"/>
      <c r="DU692" s="38"/>
      <c r="DV692" s="38"/>
      <c r="DW692" s="38"/>
      <c r="DX692" s="38"/>
      <c r="DY692" s="38"/>
      <c r="DZ692" s="38"/>
      <c r="EA692" s="38"/>
      <c r="EB692" s="38"/>
      <c r="EC692" s="38"/>
      <c r="ED692" s="38"/>
      <c r="EE692" s="38"/>
      <c r="EF692" s="38"/>
      <c r="EG692" s="38"/>
      <c r="EH692" s="38"/>
      <c r="EI692" s="38"/>
      <c r="EJ692" s="38"/>
      <c r="EK692" s="38"/>
      <c r="EL692" s="38"/>
      <c r="EM692" s="38"/>
      <c r="EN692" s="38"/>
      <c r="EO692" s="38"/>
      <c r="EP692" s="38"/>
      <c r="EQ692" s="38"/>
      <c r="ER692" s="38"/>
      <c r="ES692" s="38"/>
      <c r="ET692" s="38"/>
      <c r="EU692" s="38"/>
      <c r="EV692" s="38"/>
      <c r="EW692" s="38"/>
      <c r="EX692" s="38"/>
      <c r="EY692" s="38"/>
      <c r="EZ692" s="38"/>
      <c r="FA692" s="38"/>
    </row>
    <row r="693" spans="1:157" s="38" customFormat="1" ht="24.75" customHeight="1">
      <c r="A693" s="186">
        <v>3100</v>
      </c>
      <c r="B693" s="273" t="s">
        <v>755</v>
      </c>
      <c r="C693" s="273">
        <v>1</v>
      </c>
      <c r="D693" s="273">
        <v>0</v>
      </c>
      <c r="E693" s="273"/>
      <c r="F693" s="71" t="s">
        <v>438</v>
      </c>
      <c r="G693" s="226"/>
      <c r="H693" s="212">
        <v>15575.5</v>
      </c>
      <c r="I693" s="212">
        <v>41650.3</v>
      </c>
      <c r="J693" s="258">
        <v>0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</row>
    <row r="694" spans="1:10" ht="15">
      <c r="A694" s="195">
        <v>3110</v>
      </c>
      <c r="B694" s="273" t="s">
        <v>755</v>
      </c>
      <c r="C694" s="273">
        <v>1</v>
      </c>
      <c r="D694" s="273">
        <v>2</v>
      </c>
      <c r="E694" s="273"/>
      <c r="F694" s="72" t="s">
        <v>469</v>
      </c>
      <c r="G694" s="226"/>
      <c r="H694" s="212">
        <v>15575.5</v>
      </c>
      <c r="I694" s="212">
        <v>41650.3</v>
      </c>
      <c r="J694" s="258">
        <v>0</v>
      </c>
    </row>
    <row r="695" spans="1:10" ht="36">
      <c r="A695" s="195">
        <v>3112</v>
      </c>
      <c r="B695" s="154"/>
      <c r="C695" s="262"/>
      <c r="D695" s="262"/>
      <c r="E695" s="262"/>
      <c r="F695" s="59" t="s">
        <v>631</v>
      </c>
      <c r="G695" s="263"/>
      <c r="H695" s="258">
        <f t="shared" si="14"/>
        <v>0</v>
      </c>
      <c r="I695" s="258"/>
      <c r="J695" s="258">
        <v>0</v>
      </c>
    </row>
    <row r="696" spans="1:10" ht="15">
      <c r="A696" s="195"/>
      <c r="B696" s="154"/>
      <c r="C696" s="262"/>
      <c r="D696" s="262"/>
      <c r="E696" s="195">
        <v>4891</v>
      </c>
      <c r="F696" s="98" t="s">
        <v>70</v>
      </c>
      <c r="G696" s="263"/>
      <c r="H696" s="212">
        <v>15575.5</v>
      </c>
      <c r="I696" s="212">
        <v>41650.3</v>
      </c>
      <c r="J696" s="257">
        <v>0</v>
      </c>
    </row>
    <row r="697" spans="1:10" ht="15">
      <c r="A697" s="195"/>
      <c r="B697" s="154"/>
      <c r="C697" s="262"/>
      <c r="D697" s="262"/>
      <c r="E697" s="262"/>
      <c r="F697" s="59" t="s">
        <v>632</v>
      </c>
      <c r="G697" s="263"/>
      <c r="H697" s="258">
        <f t="shared" si="14"/>
        <v>0</v>
      </c>
      <c r="I697" s="258"/>
      <c r="J697" s="258">
        <v>0</v>
      </c>
    </row>
    <row r="698" spans="1:5" ht="15">
      <c r="A698" s="184"/>
      <c r="B698" s="22"/>
      <c r="C698" s="23"/>
      <c r="D698" s="24"/>
      <c r="E698" s="24"/>
    </row>
    <row r="699" spans="2:5" ht="15">
      <c r="B699" s="25"/>
      <c r="C699" s="23"/>
      <c r="D699" s="24"/>
      <c r="E699" s="24"/>
    </row>
    <row r="700" spans="2:6" ht="15">
      <c r="B700" s="25"/>
      <c r="C700" s="23"/>
      <c r="D700" s="24"/>
      <c r="E700" s="24"/>
      <c r="F700" s="9"/>
    </row>
    <row r="701" spans="2:5" ht="15">
      <c r="B701" s="25"/>
      <c r="C701" s="26"/>
      <c r="D701" s="27"/>
      <c r="E701" s="27"/>
    </row>
    <row r="707" ht="15">
      <c r="K707" s="9" t="s">
        <v>1053</v>
      </c>
    </row>
  </sheetData>
  <sheetProtection/>
  <mergeCells count="12"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User</cp:lastModifiedBy>
  <cp:lastPrinted>2018-12-28T08:07:37Z</cp:lastPrinted>
  <dcterms:created xsi:type="dcterms:W3CDTF">1996-10-14T23:33:28Z</dcterms:created>
  <dcterms:modified xsi:type="dcterms:W3CDTF">2018-12-28T18:36:54Z</dcterms:modified>
  <cp:category/>
  <cp:version/>
  <cp:contentType/>
  <cp:contentStatus/>
</cp:coreProperties>
</file>